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6" i="1" l="1"/>
  <c r="C16" i="1"/>
  <c r="H15" i="1"/>
  <c r="D15" i="1"/>
  <c r="H14" i="1"/>
  <c r="D14" i="1"/>
  <c r="C14" i="1"/>
  <c r="B14" i="1"/>
  <c r="B15" i="1" s="1"/>
  <c r="B16" i="1" s="1"/>
  <c r="H13" i="1"/>
  <c r="Q11" i="1"/>
  <c r="O11" i="1"/>
  <c r="C8" i="1"/>
  <c r="R7" i="1"/>
  <c r="R6" i="1"/>
  <c r="R5" i="1"/>
  <c r="S5" i="1" s="1"/>
  <c r="S6" i="1" s="1"/>
  <c r="S7" i="1" s="1"/>
  <c r="L9" i="1" s="1"/>
  <c r="M9" i="1" s="1"/>
  <c r="C5" i="1" s="1"/>
  <c r="C10" i="1" s="1"/>
  <c r="R4" i="1"/>
  <c r="S4" i="1" s="1"/>
  <c r="B17" i="1" l="1"/>
  <c r="G9" i="1"/>
  <c r="I9" i="1" s="1"/>
  <c r="C15" i="1"/>
  <c r="D16" i="1"/>
  <c r="D17" i="1" l="1"/>
  <c r="E17" i="1" s="1"/>
  <c r="H17" i="1" s="1"/>
  <c r="I17" i="1" s="1"/>
  <c r="B18" i="1"/>
  <c r="C17" i="1"/>
  <c r="B19" i="1" l="1"/>
  <c r="D18" i="1"/>
  <c r="E18" i="1" s="1"/>
  <c r="H18" i="1" s="1"/>
  <c r="C18" i="1"/>
  <c r="I18" i="1" l="1"/>
  <c r="D19" i="1"/>
  <c r="E19" i="1" s="1"/>
  <c r="H19" i="1" s="1"/>
  <c r="B20" i="1"/>
  <c r="C19" i="1"/>
  <c r="B21" i="1" l="1"/>
  <c r="D20" i="1"/>
  <c r="E20" i="1" s="1"/>
  <c r="H20" i="1" s="1"/>
  <c r="C20" i="1"/>
  <c r="I19" i="1"/>
  <c r="I20" i="1" l="1"/>
  <c r="D21" i="1"/>
  <c r="E21" i="1" s="1"/>
  <c r="H21" i="1" s="1"/>
  <c r="B22" i="1"/>
  <c r="C21" i="1"/>
  <c r="D22" i="1" l="1"/>
  <c r="E22" i="1" s="1"/>
  <c r="H22" i="1" s="1"/>
  <c r="I22" i="1" s="1"/>
  <c r="C22" i="1"/>
  <c r="B23" i="1"/>
  <c r="I21" i="1"/>
  <c r="C23" i="1" l="1"/>
  <c r="D23" i="1"/>
  <c r="E23" i="1" s="1"/>
  <c r="H23" i="1" s="1"/>
  <c r="B24" i="1"/>
  <c r="B25" i="1" l="1"/>
  <c r="C24" i="1"/>
  <c r="D24" i="1"/>
  <c r="E24" i="1" s="1"/>
  <c r="H24" i="1" s="1"/>
  <c r="I24" i="1" s="1"/>
  <c r="I23" i="1"/>
  <c r="C25" i="1" l="1"/>
  <c r="B26" i="1"/>
  <c r="D25" i="1"/>
  <c r="E25" i="1" s="1"/>
  <c r="H25" i="1" s="1"/>
  <c r="I25" i="1" l="1"/>
  <c r="B27" i="1"/>
  <c r="D26" i="1"/>
  <c r="E26" i="1" s="1"/>
  <c r="H26" i="1" s="1"/>
  <c r="C26" i="1"/>
  <c r="I26" i="1" l="1"/>
  <c r="C27" i="1"/>
  <c r="B28" i="1"/>
  <c r="D27" i="1"/>
  <c r="E27" i="1" s="1"/>
  <c r="H27" i="1" s="1"/>
  <c r="I27" i="1" s="1"/>
  <c r="C28" i="1" l="1"/>
  <c r="B29" i="1"/>
  <c r="D28" i="1"/>
  <c r="E28" i="1" s="1"/>
  <c r="H28" i="1" s="1"/>
  <c r="I28" i="1" l="1"/>
  <c r="C29" i="1"/>
  <c r="D29" i="1"/>
  <c r="E29" i="1" s="1"/>
  <c r="H29" i="1" s="1"/>
  <c r="I29" i="1" s="1"/>
  <c r="B30" i="1"/>
  <c r="D30" i="1" l="1"/>
  <c r="E30" i="1" s="1"/>
  <c r="H30" i="1" s="1"/>
  <c r="I30" i="1" s="1"/>
  <c r="C30" i="1"/>
  <c r="B31" i="1"/>
  <c r="C31" i="1" l="1"/>
  <c r="D31" i="1"/>
  <c r="E31" i="1" s="1"/>
  <c r="H31" i="1" s="1"/>
  <c r="B32" i="1"/>
  <c r="B33" i="1" l="1"/>
  <c r="C32" i="1"/>
  <c r="D32" i="1"/>
  <c r="E32" i="1" s="1"/>
  <c r="H32" i="1" s="1"/>
  <c r="I32" i="1" s="1"/>
  <c r="I31" i="1"/>
  <c r="C33" i="1" l="1"/>
  <c r="B34" i="1"/>
  <c r="D33" i="1"/>
  <c r="E33" i="1" s="1"/>
  <c r="H33" i="1" s="1"/>
  <c r="I33" i="1" l="1"/>
  <c r="C34" i="1"/>
  <c r="B35" i="1"/>
  <c r="D34" i="1"/>
  <c r="E34" i="1" s="1"/>
  <c r="H34" i="1" s="1"/>
  <c r="I34" i="1" s="1"/>
  <c r="C35" i="1" l="1"/>
  <c r="D35" i="1"/>
  <c r="E35" i="1" s="1"/>
  <c r="H35" i="1" s="1"/>
  <c r="B36" i="1"/>
  <c r="D36" i="1" l="1"/>
  <c r="E36" i="1" s="1"/>
  <c r="H36" i="1" s="1"/>
  <c r="I36" i="1" s="1"/>
  <c r="C36" i="1"/>
  <c r="B37" i="1"/>
  <c r="I35" i="1"/>
  <c r="C37" i="1" l="1"/>
  <c r="D37" i="1"/>
  <c r="E37" i="1" s="1"/>
  <c r="H37" i="1" s="1"/>
  <c r="B38" i="1"/>
  <c r="D38" i="1" l="1"/>
  <c r="E38" i="1" s="1"/>
  <c r="H38" i="1" s="1"/>
  <c r="I38" i="1" s="1"/>
  <c r="C38" i="1"/>
  <c r="B39" i="1"/>
  <c r="I37" i="1"/>
  <c r="C39" i="1" l="1"/>
  <c r="D39" i="1"/>
  <c r="E39" i="1" s="1"/>
  <c r="H39" i="1" s="1"/>
  <c r="I39" i="1" s="1"/>
  <c r="B40" i="1"/>
  <c r="B41" i="1" l="1"/>
  <c r="C40" i="1"/>
  <c r="D40" i="1"/>
  <c r="E40" i="1" s="1"/>
  <c r="H40" i="1" s="1"/>
  <c r="I40" i="1" s="1"/>
  <c r="C41" i="1" l="1"/>
  <c r="B42" i="1"/>
  <c r="D41" i="1"/>
  <c r="E41" i="1" s="1"/>
  <c r="H41" i="1" s="1"/>
  <c r="I41" i="1" l="1"/>
  <c r="B43" i="1"/>
  <c r="C42" i="1"/>
  <c r="D42" i="1"/>
  <c r="E42" i="1" s="1"/>
  <c r="H42" i="1" s="1"/>
  <c r="I42" i="1" s="1"/>
  <c r="C43" i="1" l="1"/>
  <c r="B44" i="1"/>
  <c r="D43" i="1"/>
  <c r="E43" i="1" s="1"/>
  <c r="H43" i="1" s="1"/>
  <c r="I43" i="1" l="1"/>
  <c r="D44" i="1"/>
  <c r="E44" i="1" s="1"/>
  <c r="H44" i="1" s="1"/>
  <c r="C44" i="1"/>
  <c r="B45" i="1"/>
  <c r="C45" i="1" l="1"/>
  <c r="B46" i="1"/>
  <c r="D45" i="1"/>
  <c r="E45" i="1" s="1"/>
  <c r="H45" i="1" s="1"/>
  <c r="I44" i="1"/>
  <c r="I45" i="1" l="1"/>
  <c r="D46" i="1"/>
  <c r="E46" i="1" s="1"/>
  <c r="H46" i="1" s="1"/>
  <c r="C46" i="1"/>
  <c r="B47" i="1"/>
  <c r="C47" i="1" l="1"/>
  <c r="D47" i="1"/>
  <c r="E47" i="1" s="1"/>
  <c r="H47" i="1" s="1"/>
  <c r="B48" i="1"/>
  <c r="I46" i="1"/>
  <c r="D48" i="1" l="1"/>
  <c r="E48" i="1" s="1"/>
  <c r="H48" i="1" s="1"/>
  <c r="B49" i="1"/>
  <c r="C48" i="1"/>
  <c r="I47" i="1"/>
  <c r="C49" i="1" l="1"/>
  <c r="D49" i="1"/>
  <c r="E49" i="1" s="1"/>
  <c r="H49" i="1" s="1"/>
  <c r="I49" i="1" s="1"/>
  <c r="B50" i="1"/>
  <c r="I48" i="1"/>
  <c r="B51" i="1" l="1"/>
  <c r="C50" i="1"/>
  <c r="D50" i="1"/>
  <c r="E50" i="1" s="1"/>
  <c r="H50" i="1" s="1"/>
  <c r="I50" i="1" s="1"/>
  <c r="C51" i="1" l="1"/>
  <c r="B52" i="1"/>
  <c r="D51" i="1"/>
  <c r="E51" i="1" s="1"/>
  <c r="H51" i="1" s="1"/>
  <c r="I51" i="1" l="1"/>
  <c r="B53" i="1"/>
  <c r="D52" i="1"/>
  <c r="E52" i="1" s="1"/>
  <c r="H52" i="1" s="1"/>
  <c r="C52" i="1"/>
  <c r="I52" i="1" l="1"/>
  <c r="C53" i="1"/>
  <c r="D53" i="1"/>
  <c r="E53" i="1" s="1"/>
  <c r="H53" i="1" s="1"/>
  <c r="I53" i="1" s="1"/>
  <c r="B54" i="1"/>
  <c r="D54" i="1" l="1"/>
  <c r="E54" i="1" s="1"/>
  <c r="H54" i="1" s="1"/>
  <c r="I54" i="1" s="1"/>
  <c r="B55" i="1"/>
  <c r="C54" i="1"/>
  <c r="C55" i="1" l="1"/>
  <c r="D55" i="1"/>
  <c r="E55" i="1" s="1"/>
  <c r="H55" i="1" s="1"/>
  <c r="B56" i="1"/>
  <c r="D56" i="1" l="1"/>
  <c r="E56" i="1" s="1"/>
  <c r="H56" i="1" s="1"/>
  <c r="I56" i="1" s="1"/>
  <c r="B57" i="1"/>
  <c r="C56" i="1"/>
  <c r="I55" i="1"/>
  <c r="C57" i="1" l="1"/>
  <c r="D57" i="1"/>
  <c r="E57" i="1" s="1"/>
  <c r="H57" i="1" s="1"/>
  <c r="B58" i="1"/>
  <c r="I57" i="1" l="1"/>
  <c r="B59" i="1"/>
  <c r="C58" i="1"/>
  <c r="D58" i="1"/>
  <c r="E58" i="1" s="1"/>
  <c r="H58" i="1" s="1"/>
  <c r="I58" i="1" s="1"/>
  <c r="C59" i="1" l="1"/>
  <c r="B60" i="1"/>
  <c r="D59" i="1"/>
  <c r="E59" i="1" s="1"/>
  <c r="H59" i="1" s="1"/>
  <c r="I59" i="1" l="1"/>
  <c r="B61" i="1"/>
  <c r="D60" i="1"/>
  <c r="E60" i="1" s="1"/>
  <c r="H60" i="1" s="1"/>
  <c r="C60" i="1"/>
  <c r="C61" i="1" l="1"/>
  <c r="D61" i="1"/>
  <c r="E61" i="1" s="1"/>
  <c r="H61" i="1" s="1"/>
  <c r="B62" i="1"/>
  <c r="I60" i="1"/>
  <c r="B63" i="1" l="1"/>
  <c r="D62" i="1"/>
  <c r="E62" i="1" s="1"/>
  <c r="H62" i="1" s="1"/>
  <c r="C62" i="1"/>
  <c r="I61" i="1"/>
  <c r="I62" i="1" l="1"/>
  <c r="C63" i="1"/>
  <c r="B64" i="1"/>
  <c r="D63" i="1"/>
  <c r="E63" i="1" s="1"/>
  <c r="H63" i="1" s="1"/>
  <c r="I63" i="1" s="1"/>
  <c r="B65" i="1" l="1"/>
  <c r="D64" i="1"/>
  <c r="E64" i="1" s="1"/>
  <c r="H64" i="1" s="1"/>
  <c r="C64" i="1"/>
  <c r="I64" i="1" l="1"/>
  <c r="C65" i="1"/>
  <c r="D65" i="1"/>
  <c r="E65" i="1" s="1"/>
  <c r="H65" i="1" s="1"/>
  <c r="I65" i="1" s="1"/>
  <c r="B66" i="1"/>
  <c r="B67" i="1" l="1"/>
  <c r="D66" i="1"/>
  <c r="E66" i="1" s="1"/>
  <c r="H66" i="1" s="1"/>
  <c r="I66" i="1" s="1"/>
  <c r="C66" i="1"/>
  <c r="C67" i="1" l="1"/>
  <c r="B68" i="1"/>
  <c r="D67" i="1"/>
  <c r="E67" i="1" s="1"/>
  <c r="H67" i="1" s="1"/>
  <c r="I67" i="1" s="1"/>
  <c r="B69" i="1" l="1"/>
  <c r="D68" i="1"/>
  <c r="E68" i="1" s="1"/>
  <c r="H68" i="1" s="1"/>
  <c r="C68" i="1"/>
  <c r="I68" i="1" l="1"/>
  <c r="C69" i="1"/>
  <c r="D69" i="1"/>
  <c r="E69" i="1" s="1"/>
  <c r="H69" i="1" s="1"/>
  <c r="I69" i="1" s="1"/>
  <c r="B70" i="1"/>
  <c r="B71" i="1" l="1"/>
  <c r="D70" i="1"/>
  <c r="E70" i="1" s="1"/>
  <c r="H70" i="1" s="1"/>
  <c r="C70" i="1"/>
  <c r="I70" i="1" l="1"/>
  <c r="C71" i="1"/>
  <c r="B72" i="1"/>
  <c r="D71" i="1"/>
  <c r="E71" i="1" s="1"/>
  <c r="H71" i="1" s="1"/>
  <c r="I71" i="1" s="1"/>
  <c r="B73" i="1" l="1"/>
  <c r="D72" i="1"/>
  <c r="E72" i="1" s="1"/>
  <c r="H72" i="1" s="1"/>
  <c r="C72" i="1"/>
  <c r="I72" i="1" l="1"/>
  <c r="C73" i="1"/>
  <c r="D73" i="1"/>
  <c r="E73" i="1" s="1"/>
  <c r="H73" i="1" s="1"/>
  <c r="I73" i="1" s="1"/>
  <c r="B74" i="1"/>
  <c r="B75" i="1" l="1"/>
  <c r="D74" i="1"/>
  <c r="E74" i="1" s="1"/>
  <c r="H74" i="1" s="1"/>
  <c r="I74" i="1" s="1"/>
  <c r="C74" i="1"/>
  <c r="C75" i="1" l="1"/>
  <c r="B76" i="1"/>
  <c r="D75" i="1"/>
  <c r="E75" i="1" s="1"/>
  <c r="H75" i="1" s="1"/>
  <c r="I75" i="1" s="1"/>
  <c r="B77" i="1" l="1"/>
  <c r="D76" i="1"/>
  <c r="E76" i="1" s="1"/>
  <c r="H76" i="1" s="1"/>
  <c r="C76" i="1"/>
  <c r="C77" i="1" l="1"/>
  <c r="D77" i="1"/>
  <c r="E77" i="1" s="1"/>
  <c r="H77" i="1" s="1"/>
  <c r="I77" i="1" s="1"/>
  <c r="B78" i="1"/>
  <c r="I76" i="1"/>
  <c r="D78" i="1" l="1"/>
  <c r="E78" i="1" s="1"/>
  <c r="H78" i="1" s="1"/>
  <c r="I78" i="1" s="1"/>
  <c r="I7" i="1" s="1"/>
  <c r="I8" i="1" s="1"/>
  <c r="J8" i="1" s="1"/>
  <c r="C78" i="1"/>
</calcChain>
</file>

<file path=xl/sharedStrings.xml><?xml version="1.0" encoding="utf-8"?>
<sst xmlns="http://schemas.openxmlformats.org/spreadsheetml/2006/main" count="27" uniqueCount="27">
  <si>
    <t>LD210520</t>
  </si>
  <si>
    <t>Fecha valuación</t>
  </si>
  <si>
    <t>NUM. DE TASA</t>
  </si>
  <si>
    <t>TASA VIGENTE</t>
  </si>
  <si>
    <t>FECHA INICIO</t>
  </si>
  <si>
    <t>FECHA FINAL</t>
  </si>
  <si>
    <t>PLAZO EN DIAS</t>
  </si>
  <si>
    <t>VN</t>
  </si>
  <si>
    <t>Tasa Cupon</t>
  </si>
  <si>
    <t>Tasa Mercado</t>
  </si>
  <si>
    <t>C28</t>
  </si>
  <si>
    <t>TFG</t>
  </si>
  <si>
    <t>Precio sucio</t>
  </si>
  <si>
    <t>TI</t>
  </si>
  <si>
    <t>Precio Limpio</t>
  </si>
  <si>
    <t>sobretasa</t>
  </si>
  <si>
    <t>Días transcurridos</t>
  </si>
  <si>
    <t>Intereses</t>
  </si>
  <si>
    <t>Tasa Yield</t>
  </si>
  <si>
    <t>Fecha</t>
  </si>
  <si>
    <t xml:space="preserve">Días </t>
  </si>
  <si>
    <t>Periodo</t>
  </si>
  <si>
    <t>Interes</t>
  </si>
  <si>
    <t>Valor Nominal</t>
  </si>
  <si>
    <t>Amortizaciones</t>
  </si>
  <si>
    <t>Flujo</t>
  </si>
  <si>
    <t>Valor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</si>
</sst>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"/>
    <numFmt numFmtId="167" formatCode="0.0000000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rgb="FF000000"/>
      <name val="Lucida Sans Unicode"/>
      <family val="2"/>
    </font>
    <font>
      <sz val="8"/>
      <color rgb="FF46A93E"/>
      <name val="Lucida Sans Unicode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/>
    <xf numFmtId="164" fontId="0" fillId="3" borderId="2" xfId="0" applyNumberFormat="1" applyFill="1" applyBorder="1"/>
    <xf numFmtId="2" fontId="0" fillId="3" borderId="2" xfId="0" applyNumberFormat="1" applyFill="1" applyBorder="1"/>
    <xf numFmtId="0" fontId="0" fillId="3" borderId="2" xfId="0" applyFill="1" applyBorder="1"/>
    <xf numFmtId="165" fontId="0" fillId="3" borderId="2" xfId="0" applyNumberFormat="1" applyFill="1" applyBorder="1"/>
    <xf numFmtId="166" fontId="0" fillId="3" borderId="2" xfId="0" applyNumberFormat="1" applyFill="1" applyBorder="1"/>
    <xf numFmtId="165" fontId="0" fillId="0" borderId="0" xfId="0" applyNumberFormat="1"/>
    <xf numFmtId="14" fontId="0" fillId="0" borderId="0" xfId="0" applyNumberFormat="1" applyFill="1"/>
    <xf numFmtId="0" fontId="2" fillId="0" borderId="0" xfId="0" applyFont="1"/>
    <xf numFmtId="0" fontId="3" fillId="0" borderId="0" xfId="0" applyFont="1"/>
    <xf numFmtId="167" fontId="0" fillId="0" borderId="0" xfId="0" applyNumberFormat="1"/>
    <xf numFmtId="0" fontId="4" fillId="0" borderId="0" xfId="0" applyFont="1" applyBorder="1" applyAlignment="1">
      <alignment horizontal="right" wrapText="1"/>
    </xf>
    <xf numFmtId="0" fontId="0" fillId="0" borderId="0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4"/>
  <sheetViews>
    <sheetView tabSelected="1" workbookViewId="0">
      <pane ySplit="12" topLeftCell="A13" activePane="bottomLeft" state="frozen"/>
      <selection pane="bottomLeft" activeCell="A13" sqref="A13"/>
    </sheetView>
  </sheetViews>
  <sheetFormatPr baseColWidth="10" defaultRowHeight="15" x14ac:dyDescent="0.25"/>
  <cols>
    <col min="2" max="2" width="15.42578125" bestFit="1" customWidth="1"/>
    <col min="3" max="3" width="10.7109375" bestFit="1" customWidth="1"/>
    <col min="5" max="5" width="12" bestFit="1" customWidth="1"/>
    <col min="6" max="6" width="13.7109375" bestFit="1" customWidth="1"/>
    <col min="7" max="7" width="14.7109375" bestFit="1" customWidth="1"/>
    <col min="8" max="8" width="15.5703125" bestFit="1" customWidth="1"/>
    <col min="9" max="9" width="14.5703125" bestFit="1" customWidth="1"/>
    <col min="10" max="10" width="12.5703125" bestFit="1" customWidth="1"/>
    <col min="11" max="11" width="14.5703125" bestFit="1" customWidth="1"/>
    <col min="12" max="12" width="15.42578125" customWidth="1"/>
    <col min="13" max="13" width="12.85546875" bestFit="1" customWidth="1"/>
    <col min="14" max="14" width="12.28515625" bestFit="1" customWidth="1"/>
    <col min="15" max="15" width="14.140625" bestFit="1" customWidth="1"/>
  </cols>
  <sheetData>
    <row r="1" spans="2:19" x14ac:dyDescent="0.25">
      <c r="B1" s="1" t="s">
        <v>0</v>
      </c>
    </row>
    <row r="2" spans="2:19" x14ac:dyDescent="0.25">
      <c r="B2" t="s">
        <v>1</v>
      </c>
      <c r="C2" s="2">
        <v>42605</v>
      </c>
    </row>
    <row r="3" spans="2:19" x14ac:dyDescent="0.25">
      <c r="B3" s="3"/>
      <c r="C3" s="3"/>
      <c r="D3" s="3"/>
      <c r="E3" s="3"/>
      <c r="F3" s="3"/>
      <c r="K3" t="s">
        <v>2</v>
      </c>
      <c r="L3" t="s">
        <v>3</v>
      </c>
      <c r="M3" t="s">
        <v>4</v>
      </c>
      <c r="N3" t="s">
        <v>5</v>
      </c>
      <c r="O3" t="s">
        <v>6</v>
      </c>
      <c r="P3" t="s">
        <v>7</v>
      </c>
    </row>
    <row r="4" spans="2:19" x14ac:dyDescent="0.25">
      <c r="B4" s="4" t="s">
        <v>8</v>
      </c>
      <c r="C4" s="5">
        <v>4.26</v>
      </c>
      <c r="D4" s="3"/>
      <c r="E4" s="3"/>
      <c r="F4" s="3"/>
      <c r="K4">
        <v>1</v>
      </c>
      <c r="L4">
        <v>4.25</v>
      </c>
      <c r="M4" s="2">
        <v>42600</v>
      </c>
      <c r="N4" s="2">
        <v>42601</v>
      </c>
      <c r="O4">
        <v>1</v>
      </c>
      <c r="P4">
        <v>100</v>
      </c>
      <c r="R4">
        <f>1+O4*L4/36000</f>
        <v>1.0001180555555556</v>
      </c>
      <c r="S4">
        <f>R4</f>
        <v>1.0001180555555556</v>
      </c>
    </row>
    <row r="5" spans="2:19" x14ac:dyDescent="0.25">
      <c r="B5" s="4" t="s">
        <v>9</v>
      </c>
      <c r="C5" s="5">
        <f>M9</f>
        <v>4.2543379999999997</v>
      </c>
      <c r="D5" s="3"/>
      <c r="E5" s="3"/>
      <c r="F5" s="3"/>
      <c r="K5">
        <v>2</v>
      </c>
      <c r="L5">
        <v>4.26</v>
      </c>
      <c r="M5" s="2">
        <v>42601</v>
      </c>
      <c r="N5" s="2">
        <v>42604</v>
      </c>
      <c r="O5">
        <v>3</v>
      </c>
      <c r="P5">
        <v>100</v>
      </c>
      <c r="R5">
        <f t="shared" ref="R5:R7" si="0">1+O5*L5/36000</f>
        <v>1.0003550000000001</v>
      </c>
      <c r="S5">
        <f t="shared" ref="S5:S7" si="1">S4*R5</f>
        <v>1.0004730974652778</v>
      </c>
    </row>
    <row r="6" spans="2:19" x14ac:dyDescent="0.25">
      <c r="B6" s="4" t="s">
        <v>10</v>
      </c>
      <c r="C6" s="5">
        <v>4.28</v>
      </c>
      <c r="D6" s="3"/>
      <c r="E6" s="3"/>
      <c r="F6" s="3"/>
      <c r="K6">
        <v>3</v>
      </c>
      <c r="L6">
        <v>4.25</v>
      </c>
      <c r="M6" s="2">
        <v>42604</v>
      </c>
      <c r="N6" s="2">
        <v>42605</v>
      </c>
      <c r="O6">
        <v>1</v>
      </c>
      <c r="P6">
        <v>100</v>
      </c>
      <c r="R6">
        <f t="shared" si="0"/>
        <v>1.0001180555555556</v>
      </c>
      <c r="S6">
        <f t="shared" si="1"/>
        <v>1.0005912088726174</v>
      </c>
    </row>
    <row r="7" spans="2:19" x14ac:dyDescent="0.25">
      <c r="B7" s="4" t="s">
        <v>11</v>
      </c>
      <c r="C7" s="5">
        <v>4.28</v>
      </c>
      <c r="D7" s="3"/>
      <c r="E7" s="16"/>
      <c r="F7" s="17"/>
      <c r="G7" s="18"/>
      <c r="H7" s="6" t="s">
        <v>12</v>
      </c>
      <c r="I7" s="6">
        <f>SUM(I17:I78)</f>
        <v>99.111290214505772</v>
      </c>
      <c r="K7">
        <v>4</v>
      </c>
      <c r="L7">
        <v>4.24</v>
      </c>
      <c r="M7" s="2">
        <v>42605</v>
      </c>
      <c r="N7" s="2">
        <v>42606</v>
      </c>
      <c r="O7">
        <v>1</v>
      </c>
      <c r="P7">
        <v>100</v>
      </c>
      <c r="R7">
        <f t="shared" si="0"/>
        <v>1.0001177777777779</v>
      </c>
      <c r="S7">
        <f t="shared" si="1"/>
        <v>1.0007090562816625</v>
      </c>
    </row>
    <row r="8" spans="2:19" x14ac:dyDescent="0.25">
      <c r="B8" s="4" t="s">
        <v>13</v>
      </c>
      <c r="C8" s="5">
        <f>MAX(C6,C7)</f>
        <v>4.28</v>
      </c>
      <c r="D8" s="3"/>
      <c r="E8" s="19"/>
      <c r="F8" s="20"/>
      <c r="G8" s="21"/>
      <c r="H8" s="6" t="s">
        <v>14</v>
      </c>
      <c r="I8" s="6">
        <f>I7-I9</f>
        <v>99.052123547839102</v>
      </c>
      <c r="J8">
        <f>I8+Q11</f>
        <v>99.122940258597936</v>
      </c>
      <c r="M8" s="2"/>
      <c r="N8" s="2"/>
    </row>
    <row r="9" spans="2:19" x14ac:dyDescent="0.25">
      <c r="B9" s="4" t="s">
        <v>15</v>
      </c>
      <c r="C9" s="7">
        <v>0.2195</v>
      </c>
      <c r="D9" s="3"/>
      <c r="E9" s="22" t="s">
        <v>16</v>
      </c>
      <c r="F9" s="22"/>
      <c r="G9" s="6">
        <f>$C$2-B16</f>
        <v>5</v>
      </c>
      <c r="H9" s="6" t="s">
        <v>17</v>
      </c>
      <c r="I9" s="8">
        <f>100*($C$4*G9/36000)</f>
        <v>5.9166666666666659E-2</v>
      </c>
      <c r="L9">
        <f>S7-1</f>
        <v>7.0905628166251233E-4</v>
      </c>
      <c r="M9">
        <f>ROUND(L9*36000/6,6)</f>
        <v>4.2543379999999997</v>
      </c>
    </row>
    <row r="10" spans="2:19" x14ac:dyDescent="0.25">
      <c r="B10" s="4" t="s">
        <v>18</v>
      </c>
      <c r="C10" s="7">
        <f>C5+C9</f>
        <v>4.4738379999999998</v>
      </c>
      <c r="D10" s="9"/>
      <c r="E10" s="3"/>
      <c r="F10" s="3"/>
    </row>
    <row r="11" spans="2:19" x14ac:dyDescent="0.25">
      <c r="O11">
        <f>((1+4.25/36000)*(1+4.26/36000)*(1+4.25/36000)*(1+4.24/36000)*(1+4.24/36000)-1)*36000/5</f>
        <v>4.249002645530453</v>
      </c>
      <c r="Q11">
        <f>100*O11*6/36000</f>
        <v>7.0816710758840884E-2</v>
      </c>
    </row>
    <row r="12" spans="2:19" x14ac:dyDescent="0.25">
      <c r="B12" t="s">
        <v>19</v>
      </c>
      <c r="C12" t="s">
        <v>20</v>
      </c>
      <c r="D12" t="s">
        <v>21</v>
      </c>
      <c r="E12" t="s">
        <v>22</v>
      </c>
      <c r="F12" t="s">
        <v>23</v>
      </c>
      <c r="G12" t="s">
        <v>24</v>
      </c>
      <c r="H12" t="s">
        <v>25</v>
      </c>
      <c r="I12" t="s">
        <v>26</v>
      </c>
    </row>
    <row r="13" spans="2:19" x14ac:dyDescent="0.25">
      <c r="B13" s="10">
        <v>42516</v>
      </c>
      <c r="D13">
        <v>28</v>
      </c>
      <c r="E13">
        <v>0</v>
      </c>
      <c r="F13">
        <v>100</v>
      </c>
      <c r="G13">
        <v>0</v>
      </c>
      <c r="H13">
        <f>E13+G13</f>
        <v>0</v>
      </c>
      <c r="L13" s="2"/>
    </row>
    <row r="14" spans="2:19" x14ac:dyDescent="0.25">
      <c r="B14" s="10">
        <f>B13+28</f>
        <v>42544</v>
      </c>
      <c r="C14">
        <f>B14-$C$2</f>
        <v>-61</v>
      </c>
      <c r="D14">
        <f>B14-B13</f>
        <v>28</v>
      </c>
      <c r="E14">
        <v>0</v>
      </c>
      <c r="F14">
        <v>100</v>
      </c>
      <c r="G14">
        <v>0</v>
      </c>
      <c r="H14">
        <f t="shared" ref="H14:H77" si="2">E14+G14</f>
        <v>0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2:19" x14ac:dyDescent="0.25">
      <c r="B15" s="10">
        <f t="shared" ref="B15:B78" si="3">B14+28</f>
        <v>42572</v>
      </c>
      <c r="C15">
        <f t="shared" ref="C15:C78" si="4">B15-$C$2</f>
        <v>-33</v>
      </c>
      <c r="D15">
        <f t="shared" ref="D15:D78" si="5">B15-B14</f>
        <v>28</v>
      </c>
      <c r="E15">
        <v>0</v>
      </c>
      <c r="F15">
        <v>100</v>
      </c>
      <c r="G15">
        <v>0</v>
      </c>
      <c r="H15">
        <f t="shared" si="2"/>
        <v>0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25">
      <c r="B16" s="10">
        <f t="shared" si="3"/>
        <v>42600</v>
      </c>
      <c r="C16">
        <f t="shared" si="4"/>
        <v>-5</v>
      </c>
      <c r="D16">
        <f t="shared" si="5"/>
        <v>28</v>
      </c>
      <c r="E16">
        <v>0</v>
      </c>
      <c r="F16">
        <v>100</v>
      </c>
      <c r="G16">
        <v>0</v>
      </c>
      <c r="H16">
        <f t="shared" si="2"/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2:19" x14ac:dyDescent="0.25">
      <c r="B17" s="10">
        <f t="shared" si="3"/>
        <v>42628</v>
      </c>
      <c r="C17">
        <f t="shared" si="4"/>
        <v>23</v>
      </c>
      <c r="D17">
        <f t="shared" si="5"/>
        <v>28</v>
      </c>
      <c r="E17">
        <f>(100*$C$4)*(D17/36000)</f>
        <v>0.33133333333333331</v>
      </c>
      <c r="F17">
        <v>100</v>
      </c>
      <c r="G17">
        <v>0</v>
      </c>
      <c r="H17">
        <f t="shared" si="2"/>
        <v>0.33133333333333331</v>
      </c>
      <c r="I17">
        <f t="shared" ref="I17:I78" si="6">H17/(1+$C$10*D17/36000)^(C17/D17)</f>
        <v>0.33038927947554769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2:19" x14ac:dyDescent="0.25">
      <c r="B18" s="10">
        <f t="shared" si="3"/>
        <v>42656</v>
      </c>
      <c r="C18">
        <f t="shared" si="4"/>
        <v>51</v>
      </c>
      <c r="D18">
        <f t="shared" si="5"/>
        <v>28</v>
      </c>
      <c r="E18">
        <f>100*(D18*$C$5/36000)</f>
        <v>0.33089295555555553</v>
      </c>
      <c r="F18">
        <v>100</v>
      </c>
      <c r="G18">
        <v>0</v>
      </c>
      <c r="H18">
        <f t="shared" si="2"/>
        <v>0.33089295555555553</v>
      </c>
      <c r="I18">
        <f t="shared" si="6"/>
        <v>0.32880602597446096</v>
      </c>
      <c r="K18" s="11"/>
      <c r="L18" s="11"/>
      <c r="M18" s="11"/>
      <c r="N18" s="11"/>
      <c r="O18" s="11"/>
      <c r="P18" s="11"/>
      <c r="Q18" s="11"/>
      <c r="R18" s="11"/>
      <c r="S18" s="11"/>
    </row>
    <row r="19" spans="2:19" x14ac:dyDescent="0.25">
      <c r="B19" s="10">
        <f t="shared" si="3"/>
        <v>42684</v>
      </c>
      <c r="C19">
        <f t="shared" si="4"/>
        <v>79</v>
      </c>
      <c r="D19">
        <f t="shared" si="5"/>
        <v>28</v>
      </c>
      <c r="E19">
        <f t="shared" ref="E19:E78" si="7">100*(D19*$C$5/36000)</f>
        <v>0.33089295555555553</v>
      </c>
      <c r="F19">
        <v>100</v>
      </c>
      <c r="G19">
        <v>0</v>
      </c>
      <c r="H19">
        <f t="shared" si="2"/>
        <v>0.33089295555555553</v>
      </c>
      <c r="I19">
        <f t="shared" si="6"/>
        <v>0.32766586287220062</v>
      </c>
      <c r="K19" s="12"/>
      <c r="L19" s="11"/>
      <c r="M19" s="11"/>
      <c r="N19" s="11"/>
      <c r="O19" s="11"/>
      <c r="P19" s="11"/>
      <c r="Q19" s="11"/>
      <c r="R19" s="11"/>
      <c r="S19" s="11"/>
    </row>
    <row r="20" spans="2:19" x14ac:dyDescent="0.25">
      <c r="B20" s="10">
        <f t="shared" si="3"/>
        <v>42712</v>
      </c>
      <c r="C20">
        <f t="shared" si="4"/>
        <v>107</v>
      </c>
      <c r="D20">
        <f t="shared" si="5"/>
        <v>28</v>
      </c>
      <c r="E20">
        <f t="shared" si="7"/>
        <v>0.33089295555555553</v>
      </c>
      <c r="F20">
        <v>100</v>
      </c>
      <c r="G20">
        <v>0</v>
      </c>
      <c r="H20">
        <f t="shared" si="2"/>
        <v>0.33089295555555553</v>
      </c>
      <c r="I20">
        <f t="shared" si="6"/>
        <v>0.32652965338330825</v>
      </c>
      <c r="K20" s="12"/>
      <c r="L20" s="11"/>
      <c r="M20" s="11"/>
      <c r="N20" s="11"/>
      <c r="O20" s="11"/>
      <c r="P20" s="11"/>
      <c r="Q20" s="11"/>
      <c r="R20" s="11"/>
      <c r="S20" s="11"/>
    </row>
    <row r="21" spans="2:19" x14ac:dyDescent="0.25">
      <c r="B21" s="10">
        <f t="shared" si="3"/>
        <v>42740</v>
      </c>
      <c r="C21">
        <f t="shared" si="4"/>
        <v>135</v>
      </c>
      <c r="D21">
        <f t="shared" si="5"/>
        <v>28</v>
      </c>
      <c r="E21">
        <f t="shared" si="7"/>
        <v>0.33089295555555553</v>
      </c>
      <c r="F21">
        <v>100</v>
      </c>
      <c r="G21">
        <v>0</v>
      </c>
      <c r="H21">
        <f t="shared" si="2"/>
        <v>0.33089295555555553</v>
      </c>
      <c r="I21">
        <f t="shared" si="6"/>
        <v>0.32539738379829031</v>
      </c>
      <c r="K21" s="11"/>
      <c r="L21" s="11"/>
      <c r="M21" s="11"/>
      <c r="N21" s="11"/>
      <c r="O21" s="11"/>
      <c r="P21" s="11"/>
      <c r="Q21" s="11"/>
      <c r="R21" s="11"/>
      <c r="S21" s="11"/>
    </row>
    <row r="22" spans="2:19" x14ac:dyDescent="0.25">
      <c r="B22" s="10">
        <f t="shared" si="3"/>
        <v>42768</v>
      </c>
      <c r="C22">
        <f t="shared" si="4"/>
        <v>163</v>
      </c>
      <c r="D22">
        <f t="shared" si="5"/>
        <v>28</v>
      </c>
      <c r="E22">
        <f t="shared" si="7"/>
        <v>0.33089295555555553</v>
      </c>
      <c r="F22">
        <v>100</v>
      </c>
      <c r="G22">
        <v>0</v>
      </c>
      <c r="H22">
        <f t="shared" si="2"/>
        <v>0.33089295555555553</v>
      </c>
      <c r="I22">
        <f t="shared" si="6"/>
        <v>0.32426904045519211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2:19" x14ac:dyDescent="0.25">
      <c r="B23" s="10">
        <f t="shared" si="3"/>
        <v>42796</v>
      </c>
      <c r="C23">
        <f t="shared" si="4"/>
        <v>191</v>
      </c>
      <c r="D23">
        <f t="shared" si="5"/>
        <v>28</v>
      </c>
      <c r="E23">
        <f t="shared" si="7"/>
        <v>0.33089295555555553</v>
      </c>
      <c r="F23">
        <v>100</v>
      </c>
      <c r="G23">
        <v>0</v>
      </c>
      <c r="H23">
        <f t="shared" si="2"/>
        <v>0.33089295555555553</v>
      </c>
      <c r="I23">
        <f t="shared" si="6"/>
        <v>0.32314460973943299</v>
      </c>
      <c r="K23" s="11"/>
      <c r="L23" s="11"/>
      <c r="M23" s="11"/>
      <c r="N23" s="11"/>
      <c r="O23" s="11"/>
      <c r="P23" s="11"/>
      <c r="Q23" s="11"/>
      <c r="R23" s="11"/>
      <c r="S23" s="11"/>
    </row>
    <row r="24" spans="2:19" x14ac:dyDescent="0.25">
      <c r="B24" s="10">
        <f t="shared" si="3"/>
        <v>42824</v>
      </c>
      <c r="C24">
        <f t="shared" si="4"/>
        <v>219</v>
      </c>
      <c r="D24">
        <f t="shared" si="5"/>
        <v>28</v>
      </c>
      <c r="E24">
        <f t="shared" si="7"/>
        <v>0.33089295555555553</v>
      </c>
      <c r="F24">
        <v>100</v>
      </c>
      <c r="G24">
        <v>0</v>
      </c>
      <c r="H24">
        <f t="shared" si="2"/>
        <v>0.33089295555555553</v>
      </c>
      <c r="I24">
        <f t="shared" si="6"/>
        <v>0.32202407808364197</v>
      </c>
      <c r="K24" s="11"/>
      <c r="L24" s="11"/>
      <c r="M24" s="11"/>
      <c r="N24" s="11"/>
      <c r="O24" s="11"/>
      <c r="P24" s="11"/>
      <c r="Q24" s="11"/>
      <c r="R24" s="11"/>
      <c r="S24" s="11"/>
    </row>
    <row r="25" spans="2:19" x14ac:dyDescent="0.25">
      <c r="B25" s="10">
        <f t="shared" si="3"/>
        <v>42852</v>
      </c>
      <c r="C25">
        <f t="shared" si="4"/>
        <v>247</v>
      </c>
      <c r="D25">
        <f t="shared" si="5"/>
        <v>28</v>
      </c>
      <c r="E25">
        <f t="shared" si="7"/>
        <v>0.33089295555555553</v>
      </c>
      <c r="F25">
        <v>100</v>
      </c>
      <c r="G25">
        <v>0</v>
      </c>
      <c r="H25">
        <f t="shared" si="2"/>
        <v>0.33089295555555553</v>
      </c>
      <c r="I25">
        <f t="shared" si="6"/>
        <v>0.32090743196749416</v>
      </c>
      <c r="K25" s="11"/>
      <c r="L25" s="11"/>
      <c r="M25" s="11"/>
      <c r="N25" s="11"/>
      <c r="O25" s="11"/>
      <c r="P25" s="11"/>
      <c r="Q25" s="11"/>
      <c r="R25" s="11"/>
      <c r="S25" s="11"/>
    </row>
    <row r="26" spans="2:19" x14ac:dyDescent="0.25">
      <c r="B26" s="10">
        <f t="shared" si="3"/>
        <v>42880</v>
      </c>
      <c r="C26">
        <f t="shared" si="4"/>
        <v>275</v>
      </c>
      <c r="D26">
        <f t="shared" si="5"/>
        <v>28</v>
      </c>
      <c r="E26">
        <f t="shared" si="7"/>
        <v>0.33089295555555553</v>
      </c>
      <c r="F26">
        <v>100</v>
      </c>
      <c r="G26">
        <v>0</v>
      </c>
      <c r="H26">
        <f t="shared" si="2"/>
        <v>0.33089295555555553</v>
      </c>
      <c r="I26">
        <f t="shared" si="6"/>
        <v>0.31979465791754758</v>
      </c>
      <c r="K26" s="11"/>
      <c r="L26" s="11"/>
      <c r="M26" s="11"/>
      <c r="N26" s="11"/>
      <c r="O26" s="11"/>
      <c r="P26" s="11"/>
      <c r="Q26" s="11"/>
      <c r="R26" s="11"/>
      <c r="S26" s="11"/>
    </row>
    <row r="27" spans="2:19" x14ac:dyDescent="0.25">
      <c r="B27" s="10">
        <f t="shared" si="3"/>
        <v>42908</v>
      </c>
      <c r="C27">
        <f t="shared" si="4"/>
        <v>303</v>
      </c>
      <c r="D27">
        <f t="shared" si="5"/>
        <v>28</v>
      </c>
      <c r="E27">
        <f t="shared" si="7"/>
        <v>0.33089295555555553</v>
      </c>
      <c r="F27">
        <v>100</v>
      </c>
      <c r="G27">
        <v>0</v>
      </c>
      <c r="H27">
        <f t="shared" si="2"/>
        <v>0.33089295555555553</v>
      </c>
      <c r="I27">
        <f t="shared" si="6"/>
        <v>0.31868574250708037</v>
      </c>
      <c r="K27" s="11"/>
      <c r="L27" s="11"/>
      <c r="M27" s="11"/>
      <c r="N27" s="11"/>
      <c r="O27" s="11"/>
      <c r="P27" s="11"/>
      <c r="Q27" s="11"/>
      <c r="R27" s="11"/>
      <c r="S27" s="11"/>
    </row>
    <row r="28" spans="2:19" x14ac:dyDescent="0.25">
      <c r="B28" s="10">
        <f t="shared" si="3"/>
        <v>42936</v>
      </c>
      <c r="C28">
        <f t="shared" si="4"/>
        <v>331</v>
      </c>
      <c r="D28">
        <f t="shared" si="5"/>
        <v>28</v>
      </c>
      <c r="E28">
        <f t="shared" si="7"/>
        <v>0.33089295555555553</v>
      </c>
      <c r="F28">
        <v>100</v>
      </c>
      <c r="G28">
        <v>0</v>
      </c>
      <c r="H28">
        <f t="shared" si="2"/>
        <v>0.33089295555555553</v>
      </c>
      <c r="I28">
        <f t="shared" si="6"/>
        <v>0.31758067235592918</v>
      </c>
      <c r="K28" s="11"/>
      <c r="L28" s="11"/>
      <c r="M28" s="11"/>
      <c r="N28" s="11"/>
      <c r="O28" s="11"/>
      <c r="P28" s="11"/>
      <c r="Q28" s="11"/>
      <c r="R28" s="11"/>
      <c r="S28" s="11"/>
    </row>
    <row r="29" spans="2:19" x14ac:dyDescent="0.25">
      <c r="B29" s="10">
        <f t="shared" si="3"/>
        <v>42964</v>
      </c>
      <c r="C29">
        <f t="shared" si="4"/>
        <v>359</v>
      </c>
      <c r="D29">
        <f t="shared" si="5"/>
        <v>28</v>
      </c>
      <c r="E29">
        <f t="shared" si="7"/>
        <v>0.33089295555555553</v>
      </c>
      <c r="F29">
        <v>100</v>
      </c>
      <c r="G29">
        <v>0</v>
      </c>
      <c r="H29">
        <f t="shared" si="2"/>
        <v>0.33089295555555553</v>
      </c>
      <c r="I29">
        <f t="shared" si="6"/>
        <v>0.31647943413032753</v>
      </c>
      <c r="K29" s="11"/>
      <c r="L29" s="11"/>
      <c r="M29" s="11"/>
      <c r="N29" s="11"/>
      <c r="O29" s="11"/>
      <c r="P29" s="11"/>
      <c r="Q29" s="11"/>
      <c r="R29" s="11"/>
      <c r="S29" s="11"/>
    </row>
    <row r="30" spans="2:19" x14ac:dyDescent="0.25">
      <c r="B30" s="10">
        <f t="shared" si="3"/>
        <v>42992</v>
      </c>
      <c r="C30">
        <f t="shared" si="4"/>
        <v>387</v>
      </c>
      <c r="D30">
        <f t="shared" si="5"/>
        <v>28</v>
      </c>
      <c r="E30">
        <f t="shared" si="7"/>
        <v>0.33089295555555553</v>
      </c>
      <c r="F30">
        <v>100</v>
      </c>
      <c r="G30">
        <v>0</v>
      </c>
      <c r="H30">
        <f t="shared" si="2"/>
        <v>0.33089295555555553</v>
      </c>
      <c r="I30">
        <f t="shared" si="6"/>
        <v>0.31538201454274473</v>
      </c>
      <c r="K30" s="11"/>
      <c r="L30" s="11"/>
      <c r="M30" s="11"/>
      <c r="N30" s="11"/>
      <c r="O30" s="11"/>
      <c r="P30" s="11"/>
      <c r="Q30" s="11"/>
      <c r="R30" s="11"/>
      <c r="S30" s="11"/>
    </row>
    <row r="31" spans="2:19" x14ac:dyDescent="0.25">
      <c r="B31" s="10">
        <f t="shared" si="3"/>
        <v>43020</v>
      </c>
      <c r="C31">
        <f t="shared" si="4"/>
        <v>415</v>
      </c>
      <c r="D31">
        <f t="shared" si="5"/>
        <v>28</v>
      </c>
      <c r="E31">
        <f t="shared" si="7"/>
        <v>0.33089295555555553</v>
      </c>
      <c r="F31">
        <v>100</v>
      </c>
      <c r="G31">
        <v>0</v>
      </c>
      <c r="H31">
        <f t="shared" si="2"/>
        <v>0.33089295555555553</v>
      </c>
      <c r="I31">
        <f t="shared" si="6"/>
        <v>0.31428840035172589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2:19" x14ac:dyDescent="0.25">
      <c r="B32" s="10">
        <f t="shared" si="3"/>
        <v>43048</v>
      </c>
      <c r="C32">
        <f t="shared" si="4"/>
        <v>443</v>
      </c>
      <c r="D32">
        <f t="shared" si="5"/>
        <v>28</v>
      </c>
      <c r="E32">
        <f t="shared" si="7"/>
        <v>0.33089295555555553</v>
      </c>
      <c r="F32">
        <v>100</v>
      </c>
      <c r="G32">
        <v>0</v>
      </c>
      <c r="H32">
        <f t="shared" si="2"/>
        <v>0.33089295555555553</v>
      </c>
      <c r="I32">
        <f t="shared" si="6"/>
        <v>0.31319857836173204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2:19" x14ac:dyDescent="0.25">
      <c r="B33" s="10">
        <f t="shared" si="3"/>
        <v>43076</v>
      </c>
      <c r="C33">
        <f t="shared" si="4"/>
        <v>471</v>
      </c>
      <c r="D33">
        <f t="shared" si="5"/>
        <v>28</v>
      </c>
      <c r="E33">
        <f t="shared" si="7"/>
        <v>0.33089295555555553</v>
      </c>
      <c r="F33">
        <v>100</v>
      </c>
      <c r="G33">
        <v>0</v>
      </c>
      <c r="H33">
        <f t="shared" si="2"/>
        <v>0.33089295555555553</v>
      </c>
      <c r="I33">
        <f t="shared" si="6"/>
        <v>0.31211253542298073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2:19" x14ac:dyDescent="0.25">
      <c r="B34" s="10">
        <f t="shared" si="3"/>
        <v>43104</v>
      </c>
      <c r="C34">
        <f t="shared" si="4"/>
        <v>499</v>
      </c>
      <c r="D34">
        <f t="shared" si="5"/>
        <v>28</v>
      </c>
      <c r="E34">
        <f t="shared" si="7"/>
        <v>0.33089295555555553</v>
      </c>
      <c r="F34">
        <v>100</v>
      </c>
      <c r="G34">
        <v>0</v>
      </c>
      <c r="H34">
        <f t="shared" si="2"/>
        <v>0.33089295555555553</v>
      </c>
      <c r="I34">
        <f t="shared" si="6"/>
        <v>0.31103025843128768</v>
      </c>
      <c r="K34" s="11"/>
      <c r="L34" s="11"/>
      <c r="M34" s="11"/>
      <c r="N34" s="11"/>
      <c r="O34" s="11"/>
      <c r="P34" s="11"/>
      <c r="Q34" s="11"/>
      <c r="R34" s="11"/>
      <c r="S34" s="11"/>
    </row>
    <row r="35" spans="2:19" x14ac:dyDescent="0.25">
      <c r="B35" s="10">
        <f t="shared" si="3"/>
        <v>43132</v>
      </c>
      <c r="C35">
        <f t="shared" si="4"/>
        <v>527</v>
      </c>
      <c r="D35">
        <f t="shared" si="5"/>
        <v>28</v>
      </c>
      <c r="E35">
        <f t="shared" si="7"/>
        <v>0.33089295555555553</v>
      </c>
      <c r="F35">
        <v>100</v>
      </c>
      <c r="G35">
        <v>0</v>
      </c>
      <c r="H35">
        <f t="shared" si="2"/>
        <v>0.33089295555555553</v>
      </c>
      <c r="I35">
        <f t="shared" si="6"/>
        <v>0.30995173432790823</v>
      </c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25">
      <c r="B36" s="10">
        <f t="shared" si="3"/>
        <v>43160</v>
      </c>
      <c r="C36">
        <f t="shared" si="4"/>
        <v>555</v>
      </c>
      <c r="D36">
        <f t="shared" si="5"/>
        <v>28</v>
      </c>
      <c r="E36">
        <f t="shared" si="7"/>
        <v>0.33089295555555553</v>
      </c>
      <c r="F36">
        <v>100</v>
      </c>
      <c r="G36">
        <v>0</v>
      </c>
      <c r="H36">
        <f t="shared" si="2"/>
        <v>0.33089295555555553</v>
      </c>
      <c r="I36">
        <f t="shared" si="6"/>
        <v>0.30887695009938038</v>
      </c>
      <c r="K36" s="11"/>
      <c r="L36" s="11"/>
      <c r="M36" s="11"/>
      <c r="N36" s="11"/>
      <c r="O36" s="11"/>
      <c r="P36" s="11"/>
      <c r="Q36" s="11"/>
      <c r="R36" s="11"/>
      <c r="S36" s="11"/>
    </row>
    <row r="37" spans="2:19" x14ac:dyDescent="0.25">
      <c r="B37" s="10">
        <f>B36+27</f>
        <v>43187</v>
      </c>
      <c r="C37">
        <f t="shared" si="4"/>
        <v>582</v>
      </c>
      <c r="D37">
        <f t="shared" si="5"/>
        <v>27</v>
      </c>
      <c r="E37">
        <f t="shared" si="7"/>
        <v>0.31907534999999998</v>
      </c>
      <c r="F37">
        <v>100</v>
      </c>
      <c r="G37">
        <v>0</v>
      </c>
      <c r="H37">
        <f t="shared" si="2"/>
        <v>0.31907534999999998</v>
      </c>
      <c r="I37">
        <f t="shared" si="6"/>
        <v>0.29684832130738859</v>
      </c>
      <c r="K37" s="11"/>
      <c r="L37" s="11"/>
      <c r="M37" s="11"/>
      <c r="N37" s="11"/>
      <c r="O37" s="11"/>
      <c r="P37" s="11"/>
      <c r="Q37" s="11"/>
      <c r="R37" s="11"/>
      <c r="S37" s="11"/>
    </row>
    <row r="38" spans="2:19" x14ac:dyDescent="0.25">
      <c r="B38" s="10">
        <f>B37+29</f>
        <v>43216</v>
      </c>
      <c r="C38">
        <f t="shared" si="4"/>
        <v>611</v>
      </c>
      <c r="D38">
        <f t="shared" si="5"/>
        <v>29</v>
      </c>
      <c r="E38">
        <f t="shared" si="7"/>
        <v>0.34271056111111109</v>
      </c>
      <c r="F38">
        <v>100</v>
      </c>
      <c r="G38">
        <v>0</v>
      </c>
      <c r="H38">
        <f t="shared" si="2"/>
        <v>0.34271056111111109</v>
      </c>
      <c r="I38">
        <f t="shared" si="6"/>
        <v>0.31769498949415537</v>
      </c>
      <c r="K38" s="11"/>
      <c r="L38" s="11"/>
      <c r="M38" s="11"/>
      <c r="N38" s="11"/>
      <c r="O38" s="11"/>
      <c r="P38" s="11"/>
      <c r="Q38" s="11"/>
      <c r="R38" s="11"/>
      <c r="S38" s="11"/>
    </row>
    <row r="39" spans="2:19" x14ac:dyDescent="0.25">
      <c r="B39" s="10">
        <f t="shared" si="3"/>
        <v>43244</v>
      </c>
      <c r="C39">
        <f t="shared" si="4"/>
        <v>639</v>
      </c>
      <c r="D39">
        <f t="shared" si="5"/>
        <v>28</v>
      </c>
      <c r="E39" s="13">
        <f t="shared" si="7"/>
        <v>0.33089295555555553</v>
      </c>
      <c r="F39">
        <v>100</v>
      </c>
      <c r="G39">
        <v>0</v>
      </c>
      <c r="H39">
        <f t="shared" si="2"/>
        <v>0.33089295555555553</v>
      </c>
      <c r="I39">
        <f t="shared" si="6"/>
        <v>0.30567490720422524</v>
      </c>
      <c r="K39" s="11"/>
      <c r="L39" s="11"/>
      <c r="M39" s="11"/>
      <c r="N39" s="11"/>
      <c r="O39" s="11"/>
      <c r="P39" s="11"/>
      <c r="Q39" s="11"/>
      <c r="R39" s="11"/>
      <c r="S39" s="11"/>
    </row>
    <row r="40" spans="2:19" x14ac:dyDescent="0.25">
      <c r="B40" s="10">
        <f t="shared" si="3"/>
        <v>43272</v>
      </c>
      <c r="C40">
        <f t="shared" si="4"/>
        <v>667</v>
      </c>
      <c r="D40">
        <f t="shared" si="5"/>
        <v>28</v>
      </c>
      <c r="E40">
        <f t="shared" si="7"/>
        <v>0.33089295555555553</v>
      </c>
      <c r="F40">
        <v>100</v>
      </c>
      <c r="G40">
        <v>0</v>
      </c>
      <c r="H40">
        <f t="shared" si="2"/>
        <v>0.33089295555555553</v>
      </c>
      <c r="I40">
        <f t="shared" si="6"/>
        <v>0.30461495324064375</v>
      </c>
      <c r="K40" s="11"/>
      <c r="L40" s="11"/>
      <c r="M40" s="11"/>
      <c r="N40" s="11"/>
      <c r="O40" s="11"/>
      <c r="P40" s="11"/>
      <c r="Q40" s="11"/>
      <c r="R40" s="11"/>
      <c r="S40" s="11"/>
    </row>
    <row r="41" spans="2:19" x14ac:dyDescent="0.25">
      <c r="B41" s="10">
        <f t="shared" si="3"/>
        <v>43300</v>
      </c>
      <c r="C41">
        <f t="shared" si="4"/>
        <v>695</v>
      </c>
      <c r="D41">
        <f t="shared" si="5"/>
        <v>28</v>
      </c>
      <c r="E41">
        <f t="shared" si="7"/>
        <v>0.33089295555555553</v>
      </c>
      <c r="F41">
        <v>100</v>
      </c>
      <c r="G41">
        <v>0</v>
      </c>
      <c r="H41">
        <f t="shared" si="2"/>
        <v>0.33089295555555553</v>
      </c>
      <c r="I41">
        <f t="shared" si="6"/>
        <v>0.30355867475836101</v>
      </c>
      <c r="K41" s="11"/>
      <c r="L41" s="11"/>
      <c r="M41" s="11"/>
      <c r="N41" s="11"/>
      <c r="O41" s="11"/>
      <c r="P41" s="11"/>
      <c r="Q41" s="11"/>
      <c r="R41" s="11"/>
      <c r="S41" s="11"/>
    </row>
    <row r="42" spans="2:19" x14ac:dyDescent="0.25">
      <c r="B42" s="10">
        <f t="shared" si="3"/>
        <v>43328</v>
      </c>
      <c r="C42">
        <f t="shared" si="4"/>
        <v>723</v>
      </c>
      <c r="D42">
        <f t="shared" si="5"/>
        <v>28</v>
      </c>
      <c r="E42">
        <f t="shared" si="7"/>
        <v>0.33089295555555553</v>
      </c>
      <c r="F42">
        <v>100</v>
      </c>
      <c r="G42">
        <v>0</v>
      </c>
      <c r="H42">
        <f t="shared" si="2"/>
        <v>0.33089295555555553</v>
      </c>
      <c r="I42">
        <f t="shared" si="6"/>
        <v>0.30250605901233013</v>
      </c>
      <c r="K42" s="11"/>
      <c r="L42" s="11"/>
      <c r="M42" s="11"/>
      <c r="N42" s="11"/>
      <c r="O42" s="11"/>
      <c r="P42" s="11"/>
      <c r="Q42" s="11"/>
      <c r="R42" s="11"/>
      <c r="S42" s="11"/>
    </row>
    <row r="43" spans="2:19" x14ac:dyDescent="0.25">
      <c r="B43" s="10">
        <f t="shared" si="3"/>
        <v>43356</v>
      </c>
      <c r="C43">
        <f t="shared" si="4"/>
        <v>751</v>
      </c>
      <c r="D43">
        <f t="shared" si="5"/>
        <v>28</v>
      </c>
      <c r="E43">
        <f t="shared" si="7"/>
        <v>0.33089295555555553</v>
      </c>
      <c r="F43">
        <v>100</v>
      </c>
      <c r="G43">
        <v>0</v>
      </c>
      <c r="H43">
        <f t="shared" si="2"/>
        <v>0.33089295555555553</v>
      </c>
      <c r="I43">
        <f t="shared" si="6"/>
        <v>0.30145709330169917</v>
      </c>
      <c r="K43" s="11"/>
      <c r="L43" s="11"/>
      <c r="M43" s="11"/>
      <c r="N43" s="11"/>
      <c r="O43" s="11"/>
      <c r="P43" s="11"/>
      <c r="Q43" s="11"/>
      <c r="R43" s="11"/>
      <c r="S43" s="11"/>
    </row>
    <row r="44" spans="2:19" x14ac:dyDescent="0.25">
      <c r="B44" s="10">
        <f t="shared" si="3"/>
        <v>43384</v>
      </c>
      <c r="C44">
        <f t="shared" si="4"/>
        <v>779</v>
      </c>
      <c r="D44">
        <f t="shared" si="5"/>
        <v>28</v>
      </c>
      <c r="E44">
        <f t="shared" si="7"/>
        <v>0.33089295555555553</v>
      </c>
      <c r="F44">
        <v>100</v>
      </c>
      <c r="G44">
        <v>0</v>
      </c>
      <c r="H44">
        <f t="shared" si="2"/>
        <v>0.33089295555555553</v>
      </c>
      <c r="I44">
        <f t="shared" si="6"/>
        <v>0.30041176496965716</v>
      </c>
      <c r="K44" s="11"/>
      <c r="L44" s="11"/>
      <c r="M44" s="11"/>
      <c r="N44" s="11"/>
      <c r="O44" s="11"/>
      <c r="P44" s="11"/>
      <c r="Q44" s="11"/>
      <c r="R44" s="11"/>
      <c r="S44" s="11"/>
    </row>
    <row r="45" spans="2:19" x14ac:dyDescent="0.25">
      <c r="B45" s="10">
        <f t="shared" si="3"/>
        <v>43412</v>
      </c>
      <c r="C45">
        <f t="shared" si="4"/>
        <v>807</v>
      </c>
      <c r="D45">
        <f t="shared" si="5"/>
        <v>28</v>
      </c>
      <c r="E45">
        <f t="shared" si="7"/>
        <v>0.33089295555555553</v>
      </c>
      <c r="F45">
        <v>100</v>
      </c>
      <c r="G45">
        <v>0</v>
      </c>
      <c r="H45">
        <f t="shared" si="2"/>
        <v>0.33089295555555553</v>
      </c>
      <c r="I45">
        <f t="shared" si="6"/>
        <v>0.29937006140328176</v>
      </c>
      <c r="K45" s="11"/>
      <c r="L45" s="11"/>
      <c r="M45" s="11"/>
      <c r="N45" s="11"/>
      <c r="O45" s="11"/>
      <c r="P45" s="11"/>
      <c r="Q45" s="11"/>
      <c r="R45" s="11"/>
      <c r="S45" s="11"/>
    </row>
    <row r="46" spans="2:19" x14ac:dyDescent="0.25">
      <c r="B46" s="10">
        <f t="shared" si="3"/>
        <v>43440</v>
      </c>
      <c r="C46">
        <f t="shared" si="4"/>
        <v>835</v>
      </c>
      <c r="D46">
        <f t="shared" si="5"/>
        <v>28</v>
      </c>
      <c r="E46">
        <f t="shared" si="7"/>
        <v>0.33089295555555553</v>
      </c>
      <c r="F46">
        <v>100</v>
      </c>
      <c r="G46">
        <v>0</v>
      </c>
      <c r="H46">
        <f t="shared" si="2"/>
        <v>0.33089295555555553</v>
      </c>
      <c r="I46">
        <f t="shared" si="6"/>
        <v>0.29833197003338718</v>
      </c>
      <c r="K46" s="11"/>
      <c r="L46" s="11"/>
      <c r="M46" s="11"/>
      <c r="N46" s="11"/>
      <c r="O46" s="11"/>
      <c r="P46" s="11"/>
      <c r="Q46" s="11"/>
      <c r="R46" s="11"/>
      <c r="S46" s="11"/>
    </row>
    <row r="47" spans="2:19" x14ac:dyDescent="0.25">
      <c r="B47" s="10">
        <f t="shared" si="3"/>
        <v>43468</v>
      </c>
      <c r="C47">
        <f t="shared" si="4"/>
        <v>863</v>
      </c>
      <c r="D47">
        <f t="shared" si="5"/>
        <v>28</v>
      </c>
      <c r="E47">
        <f t="shared" si="7"/>
        <v>0.33089295555555553</v>
      </c>
      <c r="F47">
        <v>100</v>
      </c>
      <c r="G47">
        <v>0</v>
      </c>
      <c r="H47">
        <f t="shared" si="2"/>
        <v>0.33089295555555553</v>
      </c>
      <c r="I47">
        <f t="shared" si="6"/>
        <v>0.29729747833437209</v>
      </c>
      <c r="K47" s="11"/>
      <c r="L47" s="11"/>
      <c r="M47" s="11"/>
      <c r="N47" s="11"/>
      <c r="O47" s="11"/>
      <c r="P47" s="11"/>
      <c r="Q47" s="11"/>
      <c r="R47" s="11"/>
      <c r="S47" s="11"/>
    </row>
    <row r="48" spans="2:19" x14ac:dyDescent="0.25">
      <c r="B48" s="10">
        <f t="shared" si="3"/>
        <v>43496</v>
      </c>
      <c r="C48">
        <f t="shared" si="4"/>
        <v>891</v>
      </c>
      <c r="D48">
        <f t="shared" si="5"/>
        <v>28</v>
      </c>
      <c r="E48">
        <f t="shared" si="7"/>
        <v>0.33089295555555553</v>
      </c>
      <c r="F48">
        <v>100</v>
      </c>
      <c r="G48">
        <v>0</v>
      </c>
      <c r="H48">
        <f t="shared" si="2"/>
        <v>0.33089295555555553</v>
      </c>
      <c r="I48">
        <f t="shared" si="6"/>
        <v>0.29626657382406907</v>
      </c>
      <c r="K48" s="11"/>
      <c r="L48" s="11"/>
      <c r="M48" s="11"/>
      <c r="N48" s="11"/>
      <c r="O48" s="11"/>
      <c r="P48" s="11"/>
      <c r="Q48" s="11"/>
      <c r="R48" s="11"/>
      <c r="S48" s="11"/>
    </row>
    <row r="49" spans="2:19" x14ac:dyDescent="0.25">
      <c r="B49" s="10">
        <f t="shared" si="3"/>
        <v>43524</v>
      </c>
      <c r="C49">
        <f t="shared" si="4"/>
        <v>919</v>
      </c>
      <c r="D49">
        <f t="shared" si="5"/>
        <v>28</v>
      </c>
      <c r="E49">
        <f t="shared" si="7"/>
        <v>0.33089295555555553</v>
      </c>
      <c r="F49">
        <v>100</v>
      </c>
      <c r="G49">
        <v>0</v>
      </c>
      <c r="H49">
        <f t="shared" si="2"/>
        <v>0.33089295555555553</v>
      </c>
      <c r="I49">
        <f t="shared" si="6"/>
        <v>0.29523924406359342</v>
      </c>
      <c r="K49" s="11"/>
      <c r="L49" s="11"/>
      <c r="M49" s="11"/>
      <c r="N49" s="11"/>
      <c r="O49" s="11"/>
      <c r="P49" s="11"/>
      <c r="Q49" s="11"/>
      <c r="R49" s="11"/>
      <c r="S49" s="11"/>
    </row>
    <row r="50" spans="2:19" x14ac:dyDescent="0.25">
      <c r="B50" s="10">
        <f t="shared" si="3"/>
        <v>43552</v>
      </c>
      <c r="C50">
        <f t="shared" si="4"/>
        <v>947</v>
      </c>
      <c r="D50">
        <f t="shared" si="5"/>
        <v>28</v>
      </c>
      <c r="E50">
        <f t="shared" si="7"/>
        <v>0.33089295555555553</v>
      </c>
      <c r="F50">
        <v>100</v>
      </c>
      <c r="G50">
        <v>0</v>
      </c>
      <c r="H50">
        <f t="shared" si="2"/>
        <v>0.33089295555555553</v>
      </c>
      <c r="I50">
        <f t="shared" si="6"/>
        <v>0.29421547665719355</v>
      </c>
      <c r="K50" s="11"/>
      <c r="L50" s="11"/>
      <c r="M50" s="11"/>
      <c r="N50" s="11"/>
      <c r="O50" s="11"/>
      <c r="P50" s="11"/>
      <c r="Q50" s="11"/>
      <c r="R50" s="11"/>
      <c r="S50" s="11"/>
    </row>
    <row r="51" spans="2:19" x14ac:dyDescent="0.25">
      <c r="B51" s="10">
        <f t="shared" si="3"/>
        <v>43580</v>
      </c>
      <c r="C51">
        <f t="shared" si="4"/>
        <v>975</v>
      </c>
      <c r="D51">
        <f t="shared" si="5"/>
        <v>28</v>
      </c>
      <c r="E51">
        <f t="shared" si="7"/>
        <v>0.33089295555555553</v>
      </c>
      <c r="F51">
        <v>100</v>
      </c>
      <c r="G51">
        <v>0</v>
      </c>
      <c r="H51">
        <f t="shared" si="2"/>
        <v>0.33089295555555553</v>
      </c>
      <c r="I51">
        <f t="shared" si="6"/>
        <v>0.29319525925210094</v>
      </c>
      <c r="K51" s="11"/>
      <c r="L51" s="11"/>
      <c r="M51" s="11"/>
      <c r="N51" s="11"/>
      <c r="O51" s="11"/>
      <c r="P51" s="11"/>
      <c r="Q51" s="11"/>
      <c r="R51" s="11"/>
      <c r="S51" s="11"/>
    </row>
    <row r="52" spans="2:19" x14ac:dyDescent="0.25">
      <c r="B52" s="10">
        <f t="shared" si="3"/>
        <v>43608</v>
      </c>
      <c r="C52">
        <f t="shared" si="4"/>
        <v>1003</v>
      </c>
      <c r="D52">
        <f t="shared" si="5"/>
        <v>28</v>
      </c>
      <c r="E52">
        <f t="shared" si="7"/>
        <v>0.33089295555555553</v>
      </c>
      <c r="F52">
        <v>100</v>
      </c>
      <c r="G52">
        <v>0</v>
      </c>
      <c r="H52">
        <f t="shared" si="2"/>
        <v>0.33089295555555553</v>
      </c>
      <c r="I52">
        <f t="shared" si="6"/>
        <v>0.29217857953838161</v>
      </c>
      <c r="K52" s="11"/>
      <c r="L52" s="11"/>
      <c r="M52" s="11"/>
      <c r="N52" s="11"/>
      <c r="O52" s="11"/>
      <c r="P52" s="11"/>
      <c r="Q52" s="11"/>
      <c r="R52" s="11"/>
      <c r="S52" s="11"/>
    </row>
    <row r="53" spans="2:19" x14ac:dyDescent="0.25">
      <c r="B53" s="10">
        <f t="shared" si="3"/>
        <v>43636</v>
      </c>
      <c r="C53">
        <f t="shared" si="4"/>
        <v>1031</v>
      </c>
      <c r="D53">
        <f t="shared" si="5"/>
        <v>28</v>
      </c>
      <c r="E53">
        <f t="shared" si="7"/>
        <v>0.33089295555555553</v>
      </c>
      <c r="F53">
        <v>100</v>
      </c>
      <c r="G53">
        <v>0</v>
      </c>
      <c r="H53">
        <f t="shared" si="2"/>
        <v>0.33089295555555553</v>
      </c>
      <c r="I53">
        <f t="shared" si="6"/>
        <v>0.2911654252487873</v>
      </c>
      <c r="K53" s="11"/>
      <c r="L53" s="11"/>
      <c r="M53" s="11"/>
      <c r="N53" s="11"/>
      <c r="O53" s="11"/>
      <c r="P53" s="11"/>
      <c r="Q53" s="11"/>
      <c r="R53" s="11"/>
      <c r="S53" s="11"/>
    </row>
    <row r="54" spans="2:19" x14ac:dyDescent="0.25">
      <c r="B54" s="10">
        <f t="shared" si="3"/>
        <v>43664</v>
      </c>
      <c r="C54">
        <f t="shared" si="4"/>
        <v>1059</v>
      </c>
      <c r="D54">
        <f t="shared" si="5"/>
        <v>28</v>
      </c>
      <c r="E54">
        <f t="shared" si="7"/>
        <v>0.33089295555555553</v>
      </c>
      <c r="F54">
        <v>100</v>
      </c>
      <c r="G54">
        <v>0</v>
      </c>
      <c r="H54">
        <f t="shared" si="2"/>
        <v>0.33089295555555553</v>
      </c>
      <c r="I54">
        <f t="shared" si="6"/>
        <v>0.29015578415860727</v>
      </c>
      <c r="K54" s="11"/>
      <c r="L54" s="11"/>
      <c r="M54" s="11"/>
      <c r="N54" s="11"/>
      <c r="O54" s="11"/>
      <c r="P54" s="11"/>
      <c r="Q54" s="11"/>
      <c r="R54" s="11"/>
      <c r="S54" s="11"/>
    </row>
    <row r="55" spans="2:19" x14ac:dyDescent="0.25">
      <c r="B55" s="10">
        <f t="shared" si="3"/>
        <v>43692</v>
      </c>
      <c r="C55">
        <f t="shared" si="4"/>
        <v>1087</v>
      </c>
      <c r="D55">
        <f t="shared" si="5"/>
        <v>28</v>
      </c>
      <c r="E55">
        <f t="shared" si="7"/>
        <v>0.33089295555555553</v>
      </c>
      <c r="F55">
        <v>100</v>
      </c>
      <c r="G55">
        <v>0</v>
      </c>
      <c r="H55">
        <f t="shared" si="2"/>
        <v>0.33089295555555553</v>
      </c>
      <c r="I55">
        <f t="shared" si="6"/>
        <v>0.28914964408552124</v>
      </c>
      <c r="K55" s="11"/>
      <c r="L55" s="11"/>
      <c r="M55" s="11"/>
      <c r="N55" s="11"/>
      <c r="O55" s="11"/>
      <c r="P55" s="11"/>
      <c r="Q55" s="11"/>
      <c r="R55" s="11"/>
      <c r="S55" s="11"/>
    </row>
    <row r="56" spans="2:19" x14ac:dyDescent="0.25">
      <c r="B56" s="10">
        <f t="shared" si="3"/>
        <v>43720</v>
      </c>
      <c r="C56">
        <f t="shared" si="4"/>
        <v>1115</v>
      </c>
      <c r="D56">
        <f t="shared" si="5"/>
        <v>28</v>
      </c>
      <c r="E56">
        <f t="shared" si="7"/>
        <v>0.33089295555555553</v>
      </c>
      <c r="F56">
        <v>100</v>
      </c>
      <c r="G56">
        <v>0</v>
      </c>
      <c r="H56">
        <f t="shared" si="2"/>
        <v>0.33089295555555553</v>
      </c>
      <c r="I56">
        <f t="shared" si="6"/>
        <v>0.28814699288945217</v>
      </c>
      <c r="K56" s="11"/>
      <c r="L56" s="11"/>
      <c r="M56" s="11"/>
      <c r="N56" s="11"/>
      <c r="O56" s="11"/>
      <c r="P56" s="11"/>
      <c r="Q56" s="11"/>
      <c r="R56" s="11"/>
      <c r="S56" s="11"/>
    </row>
    <row r="57" spans="2:19" x14ac:dyDescent="0.25">
      <c r="B57" s="10">
        <f t="shared" si="3"/>
        <v>43748</v>
      </c>
      <c r="C57">
        <f t="shared" si="4"/>
        <v>1143</v>
      </c>
      <c r="D57">
        <f t="shared" si="5"/>
        <v>28</v>
      </c>
      <c r="E57">
        <f t="shared" si="7"/>
        <v>0.33089295555555553</v>
      </c>
      <c r="F57">
        <v>100</v>
      </c>
      <c r="G57">
        <v>0</v>
      </c>
      <c r="H57">
        <f t="shared" si="2"/>
        <v>0.33089295555555553</v>
      </c>
      <c r="I57">
        <f t="shared" si="6"/>
        <v>0.2871478184724196</v>
      </c>
      <c r="K57" s="11"/>
      <c r="L57" s="11"/>
      <c r="M57" s="11"/>
      <c r="N57" s="11"/>
      <c r="O57" s="11"/>
      <c r="P57" s="11"/>
      <c r="Q57" s="11"/>
      <c r="R57" s="11"/>
      <c r="S57" s="11"/>
    </row>
    <row r="58" spans="2:19" x14ac:dyDescent="0.25">
      <c r="B58" s="10">
        <f t="shared" si="3"/>
        <v>43776</v>
      </c>
      <c r="C58">
        <f t="shared" si="4"/>
        <v>1171</v>
      </c>
      <c r="D58">
        <f t="shared" si="5"/>
        <v>28</v>
      </c>
      <c r="E58">
        <f t="shared" si="7"/>
        <v>0.33089295555555553</v>
      </c>
      <c r="F58">
        <v>100</v>
      </c>
      <c r="G58">
        <v>0</v>
      </c>
      <c r="H58">
        <f t="shared" si="2"/>
        <v>0.33089295555555553</v>
      </c>
      <c r="I58">
        <f t="shared" si="6"/>
        <v>0.28615210877839403</v>
      </c>
      <c r="K58" s="11"/>
      <c r="L58" s="11"/>
      <c r="M58" s="11"/>
      <c r="N58" s="11"/>
      <c r="O58" s="11"/>
      <c r="P58" s="11"/>
      <c r="Q58" s="11"/>
      <c r="R58" s="11"/>
      <c r="S58" s="11"/>
    </row>
    <row r="59" spans="2:19" x14ac:dyDescent="0.25">
      <c r="B59" s="10">
        <f t="shared" si="3"/>
        <v>43804</v>
      </c>
      <c r="C59">
        <f t="shared" si="4"/>
        <v>1199</v>
      </c>
      <c r="D59">
        <f t="shared" si="5"/>
        <v>28</v>
      </c>
      <c r="E59">
        <f t="shared" si="7"/>
        <v>0.33089295555555553</v>
      </c>
      <c r="F59">
        <v>100</v>
      </c>
      <c r="G59">
        <v>0</v>
      </c>
      <c r="H59">
        <f t="shared" si="2"/>
        <v>0.33089295555555553</v>
      </c>
      <c r="I59">
        <f t="shared" si="6"/>
        <v>0.28515985179315112</v>
      </c>
      <c r="K59" s="11"/>
      <c r="L59" s="11"/>
      <c r="M59" s="11"/>
      <c r="N59" s="11"/>
      <c r="O59" s="11"/>
      <c r="P59" s="11"/>
      <c r="Q59" s="11"/>
      <c r="R59" s="11"/>
      <c r="S59" s="11"/>
    </row>
    <row r="60" spans="2:19" x14ac:dyDescent="0.25">
      <c r="B60" s="10">
        <f t="shared" si="3"/>
        <v>43832</v>
      </c>
      <c r="C60">
        <f>B60-$C$2</f>
        <v>1227</v>
      </c>
      <c r="D60">
        <f t="shared" si="5"/>
        <v>28</v>
      </c>
      <c r="E60">
        <f t="shared" si="7"/>
        <v>0.33089295555555553</v>
      </c>
      <c r="F60">
        <v>100</v>
      </c>
      <c r="G60">
        <v>0</v>
      </c>
      <c r="H60">
        <f t="shared" si="2"/>
        <v>0.33089295555555553</v>
      </c>
      <c r="I60">
        <f t="shared" si="6"/>
        <v>0.28417103554412709</v>
      </c>
      <c r="K60" s="11"/>
      <c r="L60" s="11"/>
      <c r="M60" s="11"/>
      <c r="N60" s="11"/>
      <c r="O60" s="11"/>
      <c r="P60" s="11"/>
      <c r="Q60" s="11"/>
      <c r="R60" s="11"/>
      <c r="S60" s="11"/>
    </row>
    <row r="61" spans="2:19" x14ac:dyDescent="0.25">
      <c r="B61" s="10">
        <f t="shared" si="3"/>
        <v>43860</v>
      </c>
      <c r="C61">
        <f t="shared" si="4"/>
        <v>1255</v>
      </c>
      <c r="D61">
        <f t="shared" si="5"/>
        <v>28</v>
      </c>
      <c r="E61">
        <f t="shared" si="7"/>
        <v>0.33089295555555553</v>
      </c>
      <c r="F61">
        <v>100</v>
      </c>
      <c r="G61">
        <v>0</v>
      </c>
      <c r="H61">
        <f t="shared" si="2"/>
        <v>0.33089295555555553</v>
      </c>
      <c r="I61">
        <f t="shared" si="6"/>
        <v>0.2831856481002738</v>
      </c>
      <c r="K61" s="11"/>
      <c r="L61" s="11"/>
      <c r="M61" s="11"/>
      <c r="N61" s="11"/>
      <c r="O61" s="11"/>
      <c r="P61" s="11"/>
      <c r="Q61" s="11"/>
      <c r="R61" s="11"/>
      <c r="S61" s="11"/>
    </row>
    <row r="62" spans="2:19" x14ac:dyDescent="0.25">
      <c r="B62" s="10">
        <f t="shared" si="3"/>
        <v>43888</v>
      </c>
      <c r="C62">
        <f t="shared" si="4"/>
        <v>1283</v>
      </c>
      <c r="D62">
        <f t="shared" si="5"/>
        <v>28</v>
      </c>
      <c r="E62">
        <f t="shared" si="7"/>
        <v>0.33089295555555553</v>
      </c>
      <c r="F62">
        <v>100</v>
      </c>
      <c r="G62">
        <v>0</v>
      </c>
      <c r="H62">
        <f t="shared" si="2"/>
        <v>0.33089295555555553</v>
      </c>
      <c r="I62">
        <f t="shared" si="6"/>
        <v>0.28220367757191528</v>
      </c>
      <c r="K62" s="11"/>
      <c r="L62" s="11"/>
      <c r="M62" s="11"/>
      <c r="N62" s="11"/>
      <c r="O62" s="11"/>
      <c r="P62" s="11"/>
      <c r="Q62" s="11"/>
      <c r="R62" s="11"/>
      <c r="S62" s="11"/>
    </row>
    <row r="63" spans="2:19" x14ac:dyDescent="0.25">
      <c r="B63" s="10">
        <f t="shared" si="3"/>
        <v>43916</v>
      </c>
      <c r="C63">
        <f t="shared" si="4"/>
        <v>1311</v>
      </c>
      <c r="D63">
        <f t="shared" si="5"/>
        <v>28</v>
      </c>
      <c r="E63">
        <f t="shared" si="7"/>
        <v>0.33089295555555553</v>
      </c>
      <c r="F63">
        <v>100</v>
      </c>
      <c r="G63">
        <v>0</v>
      </c>
      <c r="H63">
        <f t="shared" si="2"/>
        <v>0.33089295555555553</v>
      </c>
      <c r="I63">
        <f t="shared" si="6"/>
        <v>0.28122511211060386</v>
      </c>
      <c r="K63" s="11"/>
      <c r="L63" s="11"/>
      <c r="M63" s="11"/>
      <c r="N63" s="11"/>
      <c r="O63" s="11"/>
      <c r="P63" s="11"/>
      <c r="Q63" s="11"/>
      <c r="R63" s="11"/>
      <c r="S63" s="11"/>
    </row>
    <row r="64" spans="2:19" x14ac:dyDescent="0.25">
      <c r="B64" s="10">
        <f t="shared" si="3"/>
        <v>43944</v>
      </c>
      <c r="C64">
        <f t="shared" si="4"/>
        <v>1339</v>
      </c>
      <c r="D64">
        <f t="shared" si="5"/>
        <v>28</v>
      </c>
      <c r="E64">
        <f t="shared" si="7"/>
        <v>0.33089295555555553</v>
      </c>
      <c r="F64">
        <v>100</v>
      </c>
      <c r="G64">
        <v>0</v>
      </c>
      <c r="H64">
        <f t="shared" si="2"/>
        <v>0.33089295555555553</v>
      </c>
      <c r="I64">
        <f t="shared" si="6"/>
        <v>0.28024993990897745</v>
      </c>
      <c r="K64" s="11"/>
      <c r="L64" s="11"/>
      <c r="M64" s="11"/>
      <c r="N64" s="11"/>
      <c r="O64" s="11"/>
      <c r="P64" s="11"/>
      <c r="Q64" s="11"/>
      <c r="R64" s="11"/>
      <c r="S64" s="11"/>
    </row>
    <row r="65" spans="2:19" x14ac:dyDescent="0.25">
      <c r="B65" s="10">
        <f t="shared" si="3"/>
        <v>43972</v>
      </c>
      <c r="C65">
        <f t="shared" si="4"/>
        <v>1367</v>
      </c>
      <c r="D65">
        <f t="shared" si="5"/>
        <v>28</v>
      </c>
      <c r="E65">
        <f t="shared" si="7"/>
        <v>0.33089295555555553</v>
      </c>
      <c r="F65">
        <v>100</v>
      </c>
      <c r="G65">
        <v>0</v>
      </c>
      <c r="H65">
        <f t="shared" si="2"/>
        <v>0.33089295555555553</v>
      </c>
      <c r="I65">
        <f t="shared" si="6"/>
        <v>0.27927814920061705</v>
      </c>
      <c r="K65" s="11"/>
      <c r="L65" s="11"/>
      <c r="M65" s="11"/>
      <c r="N65" s="11"/>
      <c r="O65" s="11"/>
      <c r="P65" s="11"/>
      <c r="Q65" s="11"/>
      <c r="R65" s="11"/>
      <c r="S65" s="11"/>
    </row>
    <row r="66" spans="2:19" x14ac:dyDescent="0.25">
      <c r="B66" s="10">
        <f t="shared" si="3"/>
        <v>44000</v>
      </c>
      <c r="C66">
        <f t="shared" si="4"/>
        <v>1395</v>
      </c>
      <c r="D66">
        <f t="shared" si="5"/>
        <v>28</v>
      </c>
      <c r="E66">
        <f t="shared" si="7"/>
        <v>0.33089295555555553</v>
      </c>
      <c r="F66">
        <v>100</v>
      </c>
      <c r="G66">
        <v>0</v>
      </c>
      <c r="H66">
        <f t="shared" si="2"/>
        <v>0.33089295555555553</v>
      </c>
      <c r="I66">
        <f t="shared" si="6"/>
        <v>0.27830972825990463</v>
      </c>
      <c r="K66" s="11"/>
      <c r="L66" s="11"/>
      <c r="M66" s="11"/>
      <c r="N66" s="11"/>
      <c r="O66" s="11"/>
      <c r="P66" s="11"/>
      <c r="Q66" s="11"/>
      <c r="R66" s="11"/>
      <c r="S66" s="11"/>
    </row>
    <row r="67" spans="2:19" x14ac:dyDescent="0.25">
      <c r="B67" s="10">
        <f t="shared" si="3"/>
        <v>44028</v>
      </c>
      <c r="C67">
        <f t="shared" si="4"/>
        <v>1423</v>
      </c>
      <c r="D67">
        <f t="shared" si="5"/>
        <v>28</v>
      </c>
      <c r="E67">
        <f t="shared" si="7"/>
        <v>0.33089295555555553</v>
      </c>
      <c r="F67">
        <v>100</v>
      </c>
      <c r="G67">
        <v>0</v>
      </c>
      <c r="H67">
        <f t="shared" si="2"/>
        <v>0.33089295555555553</v>
      </c>
      <c r="I67">
        <f t="shared" si="6"/>
        <v>0.2773446654018818</v>
      </c>
      <c r="K67" s="11"/>
      <c r="L67" s="11"/>
      <c r="M67" s="11"/>
      <c r="N67" s="11"/>
      <c r="O67" s="11"/>
      <c r="P67" s="11"/>
      <c r="Q67" s="11"/>
      <c r="R67" s="11"/>
      <c r="S67" s="11"/>
    </row>
    <row r="68" spans="2:19" x14ac:dyDescent="0.25">
      <c r="B68" s="10">
        <f t="shared" si="3"/>
        <v>44056</v>
      </c>
      <c r="C68">
        <f t="shared" si="4"/>
        <v>1451</v>
      </c>
      <c r="D68">
        <f t="shared" si="5"/>
        <v>28</v>
      </c>
      <c r="E68">
        <f t="shared" si="7"/>
        <v>0.33089295555555553</v>
      </c>
      <c r="F68">
        <v>100</v>
      </c>
      <c r="G68">
        <v>0</v>
      </c>
      <c r="H68">
        <f t="shared" si="2"/>
        <v>0.33089295555555553</v>
      </c>
      <c r="I68">
        <f t="shared" si="6"/>
        <v>0.2763829489821088</v>
      </c>
      <c r="K68" s="11"/>
      <c r="L68" s="11"/>
      <c r="M68" s="11"/>
      <c r="N68" s="11"/>
      <c r="O68" s="11"/>
      <c r="P68" s="11"/>
      <c r="Q68" s="11"/>
      <c r="R68" s="11"/>
      <c r="S68" s="11"/>
    </row>
    <row r="69" spans="2:19" x14ac:dyDescent="0.25">
      <c r="B69" s="10">
        <f>B68+28</f>
        <v>44084</v>
      </c>
      <c r="C69">
        <f t="shared" si="4"/>
        <v>1479</v>
      </c>
      <c r="D69">
        <f t="shared" si="5"/>
        <v>28</v>
      </c>
      <c r="E69">
        <f t="shared" si="7"/>
        <v>0.33089295555555553</v>
      </c>
      <c r="F69">
        <v>100</v>
      </c>
      <c r="G69">
        <v>0</v>
      </c>
      <c r="H69">
        <f t="shared" si="2"/>
        <v>0.33089295555555553</v>
      </c>
      <c r="I69">
        <f t="shared" si="6"/>
        <v>0.27542456739652377</v>
      </c>
      <c r="K69" s="11"/>
      <c r="L69" s="11"/>
      <c r="M69" s="11"/>
      <c r="N69" s="11"/>
      <c r="O69" s="11"/>
      <c r="P69" s="11"/>
      <c r="Q69" s="11"/>
      <c r="R69" s="11"/>
      <c r="S69" s="11"/>
    </row>
    <row r="70" spans="2:19" x14ac:dyDescent="0.25">
      <c r="B70" s="10">
        <f>B69+28</f>
        <v>44112</v>
      </c>
      <c r="C70">
        <f t="shared" si="4"/>
        <v>1507</v>
      </c>
      <c r="D70">
        <f t="shared" si="5"/>
        <v>28</v>
      </c>
      <c r="E70">
        <f t="shared" si="7"/>
        <v>0.33089295555555553</v>
      </c>
      <c r="F70">
        <v>100</v>
      </c>
      <c r="G70">
        <v>0</v>
      </c>
      <c r="H70">
        <f t="shared" si="2"/>
        <v>0.33089295555555553</v>
      </c>
      <c r="I70">
        <f t="shared" si="6"/>
        <v>0.27446950908130319</v>
      </c>
      <c r="K70" s="11"/>
      <c r="L70" s="11"/>
      <c r="M70" s="11"/>
      <c r="N70" s="11"/>
      <c r="O70" s="11"/>
      <c r="P70" s="11"/>
      <c r="Q70" s="11"/>
      <c r="R70" s="11"/>
      <c r="S70" s="11"/>
    </row>
    <row r="71" spans="2:19" x14ac:dyDescent="0.25">
      <c r="B71" s="10">
        <f>B70+28</f>
        <v>44140</v>
      </c>
      <c r="C71">
        <f t="shared" si="4"/>
        <v>1535</v>
      </c>
      <c r="D71">
        <f t="shared" si="5"/>
        <v>28</v>
      </c>
      <c r="E71">
        <f t="shared" si="7"/>
        <v>0.33089295555555553</v>
      </c>
      <c r="F71">
        <v>100</v>
      </c>
      <c r="G71">
        <v>0</v>
      </c>
      <c r="H71">
        <f t="shared" si="2"/>
        <v>0.33089295555555553</v>
      </c>
      <c r="I71">
        <f t="shared" si="6"/>
        <v>0.27351776251272203</v>
      </c>
      <c r="K71" s="11"/>
      <c r="L71" s="11"/>
      <c r="M71" s="11"/>
      <c r="N71" s="11"/>
      <c r="O71" s="11"/>
      <c r="P71" s="11"/>
      <c r="Q71" s="11"/>
      <c r="R71" s="11"/>
      <c r="S71" s="11"/>
    </row>
    <row r="72" spans="2:19" x14ac:dyDescent="0.25">
      <c r="B72" s="10">
        <f t="shared" si="3"/>
        <v>44168</v>
      </c>
      <c r="C72">
        <f t="shared" si="4"/>
        <v>1563</v>
      </c>
      <c r="D72">
        <f t="shared" si="5"/>
        <v>28</v>
      </c>
      <c r="E72">
        <f t="shared" si="7"/>
        <v>0.33089295555555553</v>
      </c>
      <c r="F72">
        <v>100</v>
      </c>
      <c r="G72">
        <v>0</v>
      </c>
      <c r="H72">
        <f t="shared" si="2"/>
        <v>0.33089295555555553</v>
      </c>
      <c r="I72">
        <f t="shared" si="6"/>
        <v>0.27256931620701463</v>
      </c>
      <c r="K72" s="11"/>
      <c r="L72" s="11"/>
      <c r="M72" s="11"/>
      <c r="N72" s="11"/>
      <c r="O72" s="11"/>
      <c r="P72" s="11"/>
      <c r="Q72" s="11"/>
      <c r="R72" s="11"/>
      <c r="S72" s="11"/>
    </row>
    <row r="73" spans="2:19" x14ac:dyDescent="0.25">
      <c r="B73" s="10">
        <f t="shared" si="3"/>
        <v>44196</v>
      </c>
      <c r="C73">
        <f t="shared" si="4"/>
        <v>1591</v>
      </c>
      <c r="D73">
        <f t="shared" si="5"/>
        <v>28</v>
      </c>
      <c r="E73">
        <f t="shared" si="7"/>
        <v>0.33089295555555553</v>
      </c>
      <c r="F73">
        <v>100</v>
      </c>
      <c r="G73">
        <v>0</v>
      </c>
      <c r="H73">
        <f t="shared" si="2"/>
        <v>0.33089295555555553</v>
      </c>
      <c r="I73">
        <f t="shared" si="6"/>
        <v>0.27162415872023637</v>
      </c>
      <c r="K73" s="11"/>
      <c r="L73" s="11"/>
      <c r="M73" s="11"/>
      <c r="N73" s="11"/>
      <c r="O73" s="11"/>
      <c r="P73" s="11"/>
      <c r="Q73" s="11"/>
      <c r="R73" s="11"/>
      <c r="S73" s="11"/>
    </row>
    <row r="74" spans="2:19" x14ac:dyDescent="0.25">
      <c r="B74" s="10">
        <f t="shared" si="3"/>
        <v>44224</v>
      </c>
      <c r="C74">
        <f t="shared" si="4"/>
        <v>1619</v>
      </c>
      <c r="D74">
        <f t="shared" si="5"/>
        <v>28</v>
      </c>
      <c r="E74">
        <f t="shared" si="7"/>
        <v>0.33089295555555553</v>
      </c>
      <c r="F74">
        <v>100</v>
      </c>
      <c r="G74">
        <v>0</v>
      </c>
      <c r="H74">
        <f t="shared" si="2"/>
        <v>0.33089295555555553</v>
      </c>
      <c r="I74">
        <f t="shared" si="6"/>
        <v>0.27068227864812544</v>
      </c>
      <c r="K74" s="11"/>
      <c r="L74" s="11"/>
      <c r="M74" s="11"/>
      <c r="N74" s="11"/>
      <c r="O74" s="11"/>
      <c r="P74" s="11"/>
      <c r="Q74" s="11"/>
      <c r="R74" s="11"/>
      <c r="S74" s="11"/>
    </row>
    <row r="75" spans="2:19" x14ac:dyDescent="0.25">
      <c r="B75" s="10">
        <f t="shared" si="3"/>
        <v>44252</v>
      </c>
      <c r="C75">
        <f t="shared" si="4"/>
        <v>1647</v>
      </c>
      <c r="D75">
        <f t="shared" si="5"/>
        <v>28</v>
      </c>
      <c r="E75">
        <f t="shared" si="7"/>
        <v>0.33089295555555553</v>
      </c>
      <c r="F75">
        <v>100</v>
      </c>
      <c r="G75">
        <v>0</v>
      </c>
      <c r="H75">
        <f t="shared" si="2"/>
        <v>0.33089295555555553</v>
      </c>
      <c r="I75">
        <f t="shared" si="6"/>
        <v>0.26974366462596544</v>
      </c>
      <c r="K75" s="11"/>
      <c r="L75" s="11"/>
      <c r="M75" s="11"/>
      <c r="N75" s="11"/>
      <c r="O75" s="11"/>
      <c r="P75" s="11"/>
      <c r="Q75" s="11"/>
      <c r="R75" s="11"/>
      <c r="S75" s="11"/>
    </row>
    <row r="76" spans="2:19" x14ac:dyDescent="0.25">
      <c r="B76" s="10">
        <f t="shared" si="3"/>
        <v>44280</v>
      </c>
      <c r="C76">
        <f t="shared" si="4"/>
        <v>1675</v>
      </c>
      <c r="D76">
        <f t="shared" si="5"/>
        <v>28</v>
      </c>
      <c r="E76">
        <f t="shared" si="7"/>
        <v>0.33089295555555553</v>
      </c>
      <c r="F76">
        <v>100</v>
      </c>
      <c r="G76">
        <v>0</v>
      </c>
      <c r="H76">
        <f t="shared" si="2"/>
        <v>0.33089295555555553</v>
      </c>
      <c r="I76">
        <f t="shared" si="6"/>
        <v>0.26880830532844791</v>
      </c>
      <c r="K76" s="11"/>
      <c r="L76" s="11"/>
      <c r="M76" s="11"/>
      <c r="N76" s="11"/>
      <c r="O76" s="11"/>
      <c r="P76" s="11"/>
      <c r="Q76" s="11"/>
      <c r="R76" s="11"/>
      <c r="S76" s="11"/>
    </row>
    <row r="77" spans="2:19" x14ac:dyDescent="0.25">
      <c r="B77" s="10">
        <f t="shared" si="3"/>
        <v>44308</v>
      </c>
      <c r="C77">
        <f t="shared" si="4"/>
        <v>1703</v>
      </c>
      <c r="D77">
        <f t="shared" si="5"/>
        <v>28</v>
      </c>
      <c r="E77">
        <f t="shared" si="7"/>
        <v>0.33089295555555553</v>
      </c>
      <c r="F77">
        <v>100</v>
      </c>
      <c r="G77">
        <v>0</v>
      </c>
      <c r="H77">
        <f t="shared" si="2"/>
        <v>0.33089295555555553</v>
      </c>
      <c r="I77">
        <f t="shared" si="6"/>
        <v>0.2678761894695359</v>
      </c>
      <c r="K77" s="11"/>
      <c r="L77" s="11"/>
      <c r="M77" s="11"/>
      <c r="N77" s="11"/>
      <c r="O77" s="11"/>
      <c r="P77" s="11"/>
      <c r="Q77" s="11"/>
      <c r="R77" s="11"/>
      <c r="S77" s="11"/>
    </row>
    <row r="78" spans="2:19" x14ac:dyDescent="0.25">
      <c r="B78" s="10">
        <f t="shared" si="3"/>
        <v>44336</v>
      </c>
      <c r="C78">
        <f t="shared" si="4"/>
        <v>1731</v>
      </c>
      <c r="D78">
        <f t="shared" si="5"/>
        <v>28</v>
      </c>
      <c r="E78">
        <f t="shared" si="7"/>
        <v>0.33089295555555553</v>
      </c>
      <c r="F78">
        <v>100</v>
      </c>
      <c r="G78">
        <v>100</v>
      </c>
      <c r="H78">
        <f t="shared" ref="H78" si="8">E78+G78</f>
        <v>100.33089295555556</v>
      </c>
      <c r="I78">
        <f t="shared" si="6"/>
        <v>80.941770181416103</v>
      </c>
      <c r="K78" s="11"/>
      <c r="L78" s="11"/>
      <c r="M78" s="11"/>
      <c r="N78" s="11"/>
      <c r="O78" s="11"/>
      <c r="P78" s="11"/>
      <c r="Q78" s="11"/>
      <c r="R78" s="11"/>
      <c r="S78" s="11"/>
    </row>
    <row r="79" spans="2:19" x14ac:dyDescent="0.25">
      <c r="B79" s="10"/>
      <c r="K79" s="11"/>
      <c r="L79" s="11"/>
      <c r="M79" s="11"/>
      <c r="N79" s="11"/>
      <c r="O79" s="11"/>
      <c r="P79" s="11"/>
      <c r="Q79" s="11"/>
      <c r="R79" s="11"/>
      <c r="S79" s="11"/>
    </row>
    <row r="80" spans="2:19" x14ac:dyDescent="0.25">
      <c r="B80" s="10"/>
      <c r="K80" s="11"/>
      <c r="L80" s="11"/>
      <c r="M80" s="11"/>
      <c r="N80" s="11"/>
      <c r="O80" s="11"/>
      <c r="P80" s="11"/>
      <c r="Q80" s="11"/>
      <c r="R80" s="11"/>
      <c r="S80" s="11"/>
    </row>
    <row r="81" spans="2:19" x14ac:dyDescent="0.25">
      <c r="B81" s="10"/>
      <c r="K81" s="11"/>
      <c r="L81" s="11"/>
      <c r="M81" s="11"/>
      <c r="N81" s="11"/>
      <c r="O81" s="11"/>
      <c r="P81" s="11"/>
      <c r="Q81" s="11"/>
      <c r="R81" s="11"/>
      <c r="S81" s="11"/>
    </row>
    <row r="82" spans="2:19" x14ac:dyDescent="0.25">
      <c r="B82" s="10"/>
      <c r="K82" s="11"/>
      <c r="L82" s="11"/>
      <c r="M82" s="11"/>
      <c r="N82" s="11"/>
      <c r="O82" s="11"/>
      <c r="P82" s="11"/>
      <c r="Q82" s="11"/>
      <c r="R82" s="11"/>
      <c r="S82" s="11"/>
    </row>
    <row r="83" spans="2:19" x14ac:dyDescent="0.25">
      <c r="B83" s="10"/>
      <c r="K83" s="11"/>
      <c r="L83" s="11"/>
      <c r="M83" s="11"/>
      <c r="N83" s="11"/>
      <c r="O83" s="11"/>
      <c r="P83" s="11"/>
      <c r="Q83" s="11"/>
      <c r="R83" s="11"/>
      <c r="S83" s="11"/>
    </row>
    <row r="84" spans="2:19" x14ac:dyDescent="0.25">
      <c r="B84" s="10"/>
      <c r="K84" s="11"/>
      <c r="L84" s="11"/>
      <c r="M84" s="11"/>
      <c r="N84" s="11"/>
      <c r="O84" s="11"/>
      <c r="P84" s="11"/>
      <c r="Q84" s="11"/>
      <c r="R84" s="11"/>
      <c r="S84" s="11"/>
    </row>
    <row r="85" spans="2:19" x14ac:dyDescent="0.25">
      <c r="B85" s="10"/>
      <c r="K85" s="11"/>
      <c r="L85" s="11"/>
      <c r="M85" s="11"/>
      <c r="N85" s="11"/>
      <c r="O85" s="11"/>
      <c r="P85" s="11"/>
      <c r="Q85" s="11"/>
      <c r="R85" s="11"/>
      <c r="S85" s="11"/>
    </row>
    <row r="86" spans="2:19" x14ac:dyDescent="0.25">
      <c r="B86" s="10"/>
      <c r="K86" s="11"/>
      <c r="L86" s="11"/>
      <c r="M86" s="11"/>
      <c r="N86" s="11"/>
      <c r="O86" s="11"/>
      <c r="P86" s="11"/>
      <c r="Q86" s="11"/>
      <c r="R86" s="11"/>
      <c r="S86" s="11"/>
    </row>
    <row r="87" spans="2:19" x14ac:dyDescent="0.25">
      <c r="B87" s="10"/>
      <c r="K87" s="11"/>
      <c r="L87" s="11"/>
      <c r="M87" s="11"/>
      <c r="N87" s="11"/>
      <c r="O87" s="11"/>
      <c r="P87" s="11"/>
      <c r="Q87" s="11"/>
      <c r="R87" s="11"/>
      <c r="S87" s="11"/>
    </row>
    <row r="88" spans="2:19" x14ac:dyDescent="0.25">
      <c r="B88" s="10"/>
      <c r="K88" s="11"/>
      <c r="L88" s="11"/>
      <c r="M88" s="11"/>
      <c r="N88" s="11"/>
      <c r="O88" s="11"/>
      <c r="P88" s="11"/>
      <c r="Q88" s="11"/>
      <c r="R88" s="11"/>
      <c r="S88" s="11"/>
    </row>
    <row r="89" spans="2:19" x14ac:dyDescent="0.25">
      <c r="B89" s="10"/>
      <c r="K89" s="11"/>
      <c r="L89" s="11"/>
      <c r="M89" s="11"/>
      <c r="N89" s="11"/>
      <c r="O89" s="11"/>
      <c r="P89" s="11"/>
      <c r="Q89" s="11"/>
      <c r="R89" s="11"/>
      <c r="S89" s="11"/>
    </row>
    <row r="90" spans="2:19" x14ac:dyDescent="0.25">
      <c r="B90" s="10"/>
      <c r="K90" s="11"/>
      <c r="L90" s="11"/>
      <c r="M90" s="11"/>
      <c r="N90" s="11"/>
      <c r="O90" s="11"/>
      <c r="P90" s="11"/>
      <c r="Q90" s="11"/>
      <c r="R90" s="11"/>
      <c r="S90" s="11"/>
    </row>
    <row r="91" spans="2:19" x14ac:dyDescent="0.25">
      <c r="B91" s="10"/>
      <c r="K91" s="11"/>
      <c r="L91" s="11"/>
      <c r="M91" s="11"/>
      <c r="N91" s="11"/>
      <c r="O91" s="11"/>
      <c r="P91" s="11"/>
      <c r="Q91" s="11"/>
      <c r="R91" s="11"/>
      <c r="S91" s="11"/>
    </row>
    <row r="92" spans="2:19" x14ac:dyDescent="0.25">
      <c r="B92" s="10"/>
      <c r="K92" s="11"/>
      <c r="L92" s="11"/>
      <c r="M92" s="11"/>
      <c r="N92" s="11"/>
      <c r="O92" s="11"/>
      <c r="P92" s="11"/>
      <c r="Q92" s="11"/>
      <c r="R92" s="11"/>
      <c r="S92" s="11"/>
    </row>
    <row r="93" spans="2:19" x14ac:dyDescent="0.25">
      <c r="B93" s="10"/>
      <c r="K93" s="11"/>
      <c r="L93" s="11"/>
      <c r="M93" s="11"/>
      <c r="N93" s="11"/>
      <c r="O93" s="11"/>
      <c r="P93" s="11"/>
      <c r="Q93" s="11"/>
      <c r="R93" s="11"/>
      <c r="S93" s="11"/>
    </row>
    <row r="94" spans="2:19" x14ac:dyDescent="0.25">
      <c r="B94" s="10"/>
      <c r="K94" s="11"/>
      <c r="L94" s="11"/>
      <c r="M94" s="11"/>
      <c r="N94" s="11"/>
      <c r="O94" s="11"/>
      <c r="P94" s="11"/>
      <c r="Q94" s="11"/>
      <c r="R94" s="11"/>
      <c r="S94" s="11"/>
    </row>
    <row r="95" spans="2:19" x14ac:dyDescent="0.25">
      <c r="B95" s="10"/>
      <c r="K95" s="11"/>
      <c r="L95" s="11"/>
      <c r="M95" s="11"/>
      <c r="N95" s="11"/>
      <c r="O95" s="11"/>
      <c r="P95" s="11"/>
      <c r="Q95" s="11"/>
      <c r="R95" s="11"/>
      <c r="S95" s="11"/>
    </row>
    <row r="96" spans="2:19" x14ac:dyDescent="0.25">
      <c r="B96" s="10"/>
      <c r="E96" s="14"/>
      <c r="F96" s="14"/>
      <c r="G96" s="14"/>
      <c r="H96" s="14"/>
      <c r="I96" s="15"/>
      <c r="K96" s="11"/>
      <c r="L96" s="11"/>
      <c r="M96" s="11"/>
      <c r="N96" s="11"/>
      <c r="O96" s="11"/>
      <c r="P96" s="11"/>
      <c r="Q96" s="11"/>
      <c r="R96" s="11"/>
      <c r="S96" s="11"/>
    </row>
    <row r="97" spans="2:19" x14ac:dyDescent="0.25">
      <c r="B97" s="10"/>
      <c r="K97" s="11"/>
      <c r="L97" s="11"/>
      <c r="M97" s="11"/>
      <c r="N97" s="11"/>
      <c r="O97" s="11"/>
      <c r="P97" s="11"/>
      <c r="Q97" s="11"/>
      <c r="R97" s="11"/>
      <c r="S97" s="11"/>
    </row>
    <row r="98" spans="2:19" x14ac:dyDescent="0.25">
      <c r="B98" s="10"/>
      <c r="K98" s="11"/>
      <c r="L98" s="11"/>
      <c r="M98" s="11"/>
      <c r="N98" s="11"/>
      <c r="O98" s="11"/>
      <c r="P98" s="11"/>
      <c r="Q98" s="11"/>
      <c r="R98" s="11"/>
      <c r="S98" s="11"/>
    </row>
    <row r="99" spans="2:19" x14ac:dyDescent="0.25">
      <c r="B99" s="10"/>
      <c r="K99" s="11"/>
      <c r="L99" s="11"/>
      <c r="M99" s="11"/>
      <c r="N99" s="11"/>
      <c r="O99" s="11"/>
      <c r="P99" s="11"/>
      <c r="Q99" s="11"/>
      <c r="R99" s="11"/>
      <c r="S99" s="11"/>
    </row>
    <row r="100" spans="2:19" x14ac:dyDescent="0.25">
      <c r="B100" s="10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2:19" x14ac:dyDescent="0.25">
      <c r="B101" s="10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2:19" x14ac:dyDescent="0.25">
      <c r="B102" s="10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2:19" x14ac:dyDescent="0.25">
      <c r="B103" s="10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2:19" x14ac:dyDescent="0.25">
      <c r="B104" s="10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2:19" x14ac:dyDescent="0.25">
      <c r="B105" s="10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2:19" x14ac:dyDescent="0.25">
      <c r="B106" s="10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2:19" x14ac:dyDescent="0.25">
      <c r="B107" s="10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2:19" x14ac:dyDescent="0.25">
      <c r="B108" s="10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2:19" x14ac:dyDescent="0.25">
      <c r="B109" s="10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2:19" x14ac:dyDescent="0.25">
      <c r="B110" s="10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2:19" x14ac:dyDescent="0.25">
      <c r="B111" s="10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2:19" x14ac:dyDescent="0.25">
      <c r="B112" s="10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2:19" x14ac:dyDescent="0.25">
      <c r="B113" s="10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2:19" x14ac:dyDescent="0.25">
      <c r="B114" s="10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2:19" x14ac:dyDescent="0.25">
      <c r="B115" s="10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2:19" x14ac:dyDescent="0.25">
      <c r="B116" s="10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2:19" x14ac:dyDescent="0.25">
      <c r="B117" s="10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2:19" x14ac:dyDescent="0.25">
      <c r="B118" s="10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2:19" x14ac:dyDescent="0.25">
      <c r="B119" s="10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2:19" x14ac:dyDescent="0.25">
      <c r="B120" s="10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2:19" x14ac:dyDescent="0.25">
      <c r="B121" s="10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2:19" x14ac:dyDescent="0.25">
      <c r="B122" s="10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2:19" x14ac:dyDescent="0.25">
      <c r="B123" s="10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2:19" x14ac:dyDescent="0.25">
      <c r="B124" s="10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2:19" x14ac:dyDescent="0.25">
      <c r="B125" s="10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2:19" x14ac:dyDescent="0.25">
      <c r="B126" s="10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2:19" x14ac:dyDescent="0.25">
      <c r="B127" s="10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2:19" x14ac:dyDescent="0.25">
      <c r="B128" s="10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2:19" x14ac:dyDescent="0.25">
      <c r="B129" s="10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2:19" x14ac:dyDescent="0.25">
      <c r="B130" s="10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2:19" x14ac:dyDescent="0.25">
      <c r="B131" s="10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2:19" x14ac:dyDescent="0.25">
      <c r="B132" s="10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2:19" x14ac:dyDescent="0.25">
      <c r="B133" s="10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2:19" x14ac:dyDescent="0.25">
      <c r="B134" s="10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2:19" x14ac:dyDescent="0.25">
      <c r="B135" s="10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2:19" x14ac:dyDescent="0.25">
      <c r="B136" s="10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2:19" x14ac:dyDescent="0.25">
      <c r="B137" s="10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2:19" x14ac:dyDescent="0.25">
      <c r="B138" s="10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2:19" x14ac:dyDescent="0.25">
      <c r="B139" s="10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2:19" x14ac:dyDescent="0.25">
      <c r="B140" s="10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2:19" x14ac:dyDescent="0.25">
      <c r="B141" s="10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2:19" x14ac:dyDescent="0.25">
      <c r="B142" s="10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2:19" x14ac:dyDescent="0.25">
      <c r="B143" s="10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2:19" x14ac:dyDescent="0.25">
      <c r="B144" s="10"/>
      <c r="K144" s="11"/>
      <c r="L144" s="11"/>
      <c r="M144" s="11"/>
      <c r="N144" s="11"/>
      <c r="O144" s="11"/>
      <c r="P144" s="11"/>
      <c r="Q144" s="11"/>
      <c r="R144" s="11"/>
      <c r="S144" s="11"/>
    </row>
  </sheetData>
  <mergeCells count="2">
    <mergeCell ref="E7:G8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Olayo Oliver</dc:creator>
  <cp:lastModifiedBy>Lopez Olayo Oliver</cp:lastModifiedBy>
  <dcterms:created xsi:type="dcterms:W3CDTF">2016-08-24T21:17:55Z</dcterms:created>
  <dcterms:modified xsi:type="dcterms:W3CDTF">2016-08-24T21:21:31Z</dcterms:modified>
</cp:coreProperties>
</file>